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Seguimiento" sheetId="2" state="visible" r:id="rId2"/>
    <sheet xmlns:r="http://schemas.openxmlformats.org/officeDocument/2006/relationships" name="Configuración" sheetId="3" state="visible" r:id="rId3"/>
  </sheets>
  <definedNames>
    <definedName name="_xlnm._FilterDatabase" localSheetId="1" hidden="1">'Seguimiento'!$A$4:$S$204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 hh:mm"/>
    <numFmt numFmtId="165" formatCode="0.0 &quot;h&quot;"/>
    <numFmt numFmtId="166" formatCode="dd/mm/yyy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447"/>
      <sz val="10"/>
    </font>
    <font>
      <name val="Calibri"/>
      <b val="1"/>
      <color rgb="00D65537"/>
      <sz val="10"/>
    </font>
    <font>
      <name val="Calibri"/>
      <b val="1"/>
      <color rgb="00FFFFFF"/>
      <sz val="10"/>
    </font>
    <font>
      <name val="Calibri"/>
      <color rgb="00243447"/>
      <sz val="10"/>
    </font>
    <font>
      <name val="Calibri"/>
      <b val="1"/>
      <color rgb="000F6B45"/>
      <sz val="10"/>
    </font>
    <font>
      <name val="Calibri"/>
      <b val="1"/>
      <color rgb="008F2D1F"/>
      <sz val="10"/>
    </font>
    <font>
      <name val="Calibri"/>
      <b val="1"/>
      <color rgb="0017253A"/>
      <sz val="10"/>
    </font>
  </fonts>
  <fills count="9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FFF6E8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2B84B"/>
      </patternFill>
    </fill>
    <fill>
      <patternFill patternType="solid">
        <fgColor rgb="00E7EAED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vertical="top" wrapText="1"/>
    </xf>
    <xf numFmtId="164" fontId="2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vertical="top" wrapText="1"/>
    </xf>
    <xf numFmtId="1" fontId="2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vertical="top" wrapText="1"/>
    </xf>
    <xf numFmtId="1" fontId="2" fillId="6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" fontId="7" fillId="6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1" fontId="7" fillId="5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vertical="top" wrapText="1"/>
    </xf>
    <xf numFmtId="0" fontId="2" fillId="7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8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4" fontId="5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2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9">
    <dxf>
      <font>
        <name val="Calibri"/>
        <b val="1"/>
        <color rgb="008F2D1F"/>
        <sz val="10"/>
      </font>
      <fill>
        <patternFill patternType="solid">
          <fgColor rgb="00FCE8E6"/>
        </patternFill>
      </fill>
      <border>
        <left style="thin">
          <color rgb="00CAD4DD"/>
        </left>
        <right style="thin">
          <color rgb="00CAD4DD"/>
        </right>
        <top style="thin">
          <color rgb="00CAD4DD"/>
        </top>
        <bottom style="thin">
          <color rgb="00CAD4DD"/>
        </bottom>
      </border>
    </dxf>
    <dxf>
      <font>
        <name val="Calibri"/>
        <b val="1"/>
        <color rgb="00243447"/>
        <sz val="10"/>
      </font>
      <fill>
        <patternFill patternType="solid">
          <fgColor rgb="00FBE4D5"/>
        </patternFill>
      </fill>
      <border>
        <left style="thin">
          <color rgb="00CAD4DD"/>
        </left>
        <right style="thin">
          <color rgb="00CAD4DD"/>
        </right>
        <top style="thin">
          <color rgb="00CAD4DD"/>
        </top>
        <bottom style="thin">
          <color rgb="00CAD4DD"/>
        </bottom>
      </border>
    </dxf>
    <dxf>
      <font>
        <name val="Calibri"/>
        <b val="1"/>
        <color rgb="00243447"/>
        <sz val="10"/>
      </font>
      <fill>
        <patternFill patternType="solid">
          <fgColor rgb="00FCE8B2"/>
        </patternFill>
      </fill>
      <border>
        <left style="thin">
          <color rgb="00CAD4DD"/>
        </left>
        <right style="thin">
          <color rgb="00CAD4DD"/>
        </right>
        <top style="thin">
          <color rgb="00CAD4DD"/>
        </top>
        <bottom style="thin">
          <color rgb="00CAD4DD"/>
        </bottom>
      </border>
    </dxf>
    <dxf>
      <font>
        <name val="Calibri"/>
        <b val="1"/>
        <color rgb="00243447"/>
        <sz val="10"/>
      </font>
      <fill>
        <patternFill patternType="solid">
          <fgColor rgb="00FFF4CC"/>
        </patternFill>
      </fill>
      <border>
        <left style="thin">
          <color rgb="00CAD4DD"/>
        </left>
        <right style="thin">
          <color rgb="00CAD4DD"/>
        </right>
        <top style="thin">
          <color rgb="00CAD4DD"/>
        </top>
        <bottom style="thin">
          <color rgb="00CAD4DD"/>
        </bottom>
      </border>
    </dxf>
    <dxf>
      <font>
        <name val="Calibri"/>
        <b val="1"/>
        <color rgb="000F6B45"/>
        <sz val="10"/>
      </font>
      <fill>
        <patternFill patternType="solid">
          <fgColor rgb="00E2F0D9"/>
        </patternFill>
      </fill>
      <border>
        <left style="thin">
          <color rgb="00CAD4DD"/>
        </left>
        <right style="thin">
          <color rgb="00CAD4DD"/>
        </right>
        <top style="thin">
          <color rgb="00CAD4DD"/>
        </top>
        <bottom style="thin">
          <color rgb="00CAD4DD"/>
        </bottom>
      </border>
    </dxf>
    <dxf>
      <font>
        <name val="Calibri"/>
        <b val="1"/>
        <color rgb="008F2D1F"/>
        <sz val="10"/>
      </font>
      <fill>
        <patternFill patternType="solid">
          <fgColor rgb="00EDE7F6"/>
        </patternFill>
      </fill>
      <border>
        <left style="thin">
          <color rgb="00D65537"/>
        </left>
        <right style="thin">
          <color rgb="00D65537"/>
        </right>
        <top style="thin">
          <color rgb="00D65537"/>
        </top>
        <bottom style="thin">
          <color rgb="00D65537"/>
        </bottom>
      </border>
    </dxf>
    <dxf>
      <font>
        <name val="Calibri"/>
        <color rgb="00243447"/>
        <sz val="10"/>
      </font>
      <fill>
        <patternFill patternType="solid">
          <fgColor rgb="00ECEFF1"/>
        </patternFill>
      </fill>
      <border>
        <left style="thin">
          <color rgb="00CAD4DD"/>
        </left>
        <right style="thin">
          <color rgb="00CAD4DD"/>
        </right>
        <top style="thin">
          <color rgb="00CAD4DD"/>
        </top>
        <bottom style="thin">
          <color rgb="00CAD4DD"/>
        </bottom>
      </border>
    </dxf>
    <dxf>
      <font>
        <name val="Calibri"/>
        <b val="1"/>
        <color rgb="008F2D1F"/>
        <sz val="10"/>
      </font>
      <fill>
        <patternFill patternType="solid">
          <fgColor rgb="00FCE8E6"/>
        </patternFill>
      </fill>
      <border>
        <left style="thin">
          <color rgb="00D65537"/>
        </left>
        <right style="thin">
          <color rgb="00D65537"/>
        </right>
        <top style="thin">
          <color rgb="00D65537"/>
        </top>
        <bottom style="thin">
          <color rgb="00D65537"/>
        </bottom>
      </border>
    </dxf>
    <dxf>
      <font>
        <name val="Calibri"/>
        <b val="1"/>
        <color rgb="00D65537"/>
        <sz val="10"/>
      </font>
      <fill>
        <patternFill patternType="solid">
          <fgColor rgb="00FBE4D5"/>
        </patternFill>
      </fill>
      <border>
        <left style="thin">
          <color rgb="00CAD4DD"/>
        </left>
        <right style="thin">
          <color rgb="00CAD4DD"/>
        </right>
        <top style="thin">
          <color rgb="00CAD4DD"/>
        </top>
        <bottom style="thin">
          <color rgb="00CAD4DD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C20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  <col width="58" customWidth="1" min="3" max="3"/>
  </cols>
  <sheetData>
    <row r="1" ht="29" customHeight="1">
      <c r="A1" s="1" t="inlineStr">
        <is>
          <t>Resumen operativo de confirmaciones</t>
        </is>
      </c>
      <c r="B1" s="30" t="n"/>
      <c r="C1" s="31" t="n"/>
    </row>
    <row r="2">
      <c r="A2" s="2" t="inlineStr">
        <is>
          <t>Momento de control utilizado</t>
        </is>
      </c>
      <c r="B2" s="3">
        <f>'Configuración'!$B$4</f>
        <v/>
      </c>
    </row>
    <row r="3" ht="22" customHeight="1">
      <c r="A3" s="4" t="inlineStr">
        <is>
          <t>Este libro no envía mensajes ni modifica reservas; solo registra el seguimiento manual de solicitudes a proveedores.</t>
        </is>
      </c>
    </row>
    <row r="4"/>
    <row r="5" ht="27" customHeight="1">
      <c r="A5" s="5" t="inlineStr">
        <is>
          <t>Indicador</t>
        </is>
      </c>
      <c r="B5" s="5" t="inlineStr">
        <is>
          <t>Resultado</t>
        </is>
      </c>
      <c r="C5" s="5" t="inlineStr">
        <is>
          <t>Uso operativo</t>
        </is>
      </c>
    </row>
    <row r="6">
      <c r="A6" s="6" t="inlineStr">
        <is>
          <t>Solicitudes registradas</t>
        </is>
      </c>
      <c r="B6" s="7">
        <f>COUNTIF(Seguimiento!$A$5:$A$204,"&lt;&gt;")</f>
        <v/>
      </c>
      <c r="C6" s="6" t="inlineStr">
        <is>
          <t>Total de solicitudes activadas mediante un identificador.</t>
        </is>
      </c>
    </row>
    <row r="7">
      <c r="A7" s="8" t="inlineStr">
        <is>
          <t>Pendientes</t>
        </is>
      </c>
      <c r="B7" s="9">
        <f>COUNTIFS(Seguimiento!$A$5:$A$204,"&lt;&gt;",Seguimiento!$L$5:$L$204,"Pendiente")</f>
        <v/>
      </c>
      <c r="C7" s="8" t="inlineStr">
        <is>
          <t>Solicitudes todavía abiertas.</t>
        </is>
      </c>
    </row>
    <row r="8">
      <c r="A8" s="6" t="inlineStr">
        <is>
          <t>Confirmadas</t>
        </is>
      </c>
      <c r="B8" s="10">
        <f>COUNTIFS(Seguimiento!$A$5:$A$204,"&lt;&gt;",Seguimiento!$L$5:$L$204,"Confirmada")</f>
        <v/>
      </c>
      <c r="C8" s="6" t="inlineStr">
        <is>
          <t>Solicitudes cerradas como confirmadas.</t>
        </is>
      </c>
    </row>
    <row r="9">
      <c r="A9" s="8" t="inlineStr">
        <is>
          <t>Rechazadas</t>
        </is>
      </c>
      <c r="B9" s="11">
        <f>COUNTIFS(Seguimiento!$A$5:$A$204,"&lt;&gt;",Seguimiento!$L$5:$L$204,"Rechazada")</f>
        <v/>
      </c>
      <c r="C9" s="8" t="inlineStr">
        <is>
          <t>Solicitudes cerradas como rechazadas.</t>
        </is>
      </c>
    </row>
    <row r="10">
      <c r="A10" s="6" t="inlineStr">
        <is>
          <t>Retiradas</t>
        </is>
      </c>
      <c r="B10" s="12">
        <f>COUNTIFS(Seguimiento!$A$5:$A$204,"&lt;&gt;",Seguimiento!$L$5:$L$204,"Retirada")</f>
        <v/>
      </c>
      <c r="C10" s="6" t="inlineStr">
        <is>
          <t>Solicitudes retiradas manualmente.</t>
        </is>
      </c>
    </row>
    <row r="11"/>
    <row r="12" ht="27" customHeight="1">
      <c r="A12" s="5" t="inlineStr">
        <is>
          <t>Situación de la cola</t>
        </is>
      </c>
      <c r="B12" s="5" t="inlineStr">
        <is>
          <t>Recuento</t>
        </is>
      </c>
      <c r="C12" s="5" t="inlineStr">
        <is>
          <t>Decisión operativa</t>
        </is>
      </c>
    </row>
    <row r="13">
      <c r="A13" s="8" t="inlineStr">
        <is>
          <t>Pendientes vencidas</t>
        </is>
      </c>
      <c r="B13" s="13">
        <f>COUNTIF(Seguimiento!$Q$5:$Q$204,"Vencida")</f>
        <v/>
      </c>
      <c r="C13" s="8" t="inlineStr">
        <is>
          <t>Requieren seguimiento inmediato.</t>
        </is>
      </c>
    </row>
    <row r="14">
      <c r="A14" s="6" t="inlineStr">
        <is>
          <t>Pendientes sin próximo seguimiento</t>
        </is>
      </c>
      <c r="B14" s="12">
        <f>COUNTIF(Seguimiento!$Q$5:$Q$204,"Sin próximo seguimiento")</f>
        <v/>
      </c>
      <c r="C14" s="6" t="inlineStr">
        <is>
          <t>Debe asignarse una próxima revisión.</t>
        </is>
      </c>
    </row>
    <row r="15">
      <c r="A15" s="8" t="inlineStr">
        <is>
          <t>Pendientes cuyo seguimiento ya corresponde</t>
        </is>
      </c>
      <c r="B15" s="11">
        <f>COUNTIF(Seguimiento!$Q$5:$Q$204,"Seguimiento ahora")</f>
        <v/>
      </c>
      <c r="C15" s="8" t="inlineStr">
        <is>
          <t>Debe realizarse la revisión prevista.</t>
        </is>
      </c>
    </row>
    <row r="16">
      <c r="A16" s="6" t="inlineStr">
        <is>
          <t>Pendientes próximas a vencer</t>
        </is>
      </c>
      <c r="B16" s="12">
        <f>COUNTIF(Seguimiento!$Q$5:$Q$204,"Próxima a vencer")</f>
        <v/>
      </c>
      <c r="C16" s="6" t="inlineStr">
        <is>
          <t>Conviene anticipar el seguimiento.</t>
        </is>
      </c>
    </row>
    <row r="17">
      <c r="A17" s="8" t="inlineStr">
        <is>
          <t>Pendientes en plazo</t>
        </is>
      </c>
      <c r="B17" s="14">
        <f>COUNTIF(Seguimiento!$Q$5:$Q$204,"En plazo")</f>
        <v/>
      </c>
      <c r="C17" s="8" t="inlineStr">
        <is>
          <t>Pueden mantenerse en la cola ordinaria.</t>
        </is>
      </c>
    </row>
    <row r="18">
      <c r="A18" s="6" t="inlineStr">
        <is>
          <t>Registros que requieren revisión de datos</t>
        </is>
      </c>
      <c r="B18" s="15">
        <f>COUNTIF(Seguimiento!$Q$5:$Q$204,"Revisar datos")</f>
        <v/>
      </c>
      <c r="C18" s="6" t="inlineStr">
        <is>
          <t>Corregir datos antes de decidir el seguimiento.</t>
        </is>
      </c>
    </row>
    <row r="19"/>
    <row r="20" ht="32" customHeight="1">
      <c r="A20" s="16" t="inlineStr">
        <is>
          <t>Total de pendientes con acción prioritaria</t>
        </is>
      </c>
      <c r="B20" s="17">
        <f>SUM(B13:B16)</f>
        <v/>
      </c>
      <c r="C20" s="16" t="inlineStr">
        <is>
          <t>Suma de vencidas, sin próximo seguimiento, seguimiento actual y próximas a vencer.</t>
        </is>
      </c>
    </row>
  </sheetData>
  <mergeCells count="1">
    <mergeCell ref="A1:C1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S2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7" customWidth="1" min="4" max="4"/>
    <col width="23" customWidth="1" min="5" max="5"/>
    <col width="29" customWidth="1" min="6" max="6"/>
    <col width="12" customWidth="1" min="7" max="7"/>
    <col width="15" customWidth="1" min="8" max="8"/>
    <col width="15" customWidth="1" min="9" max="9"/>
    <col width="15" customWidth="1" min="10" max="10"/>
    <col width="20" customWidth="1" min="11" max="11"/>
    <col width="14" customWidth="1" min="12" max="12"/>
    <col width="22" customWidth="1" min="13" max="13"/>
    <col width="20" customWidth="1" min="14" max="14"/>
    <col width="20" customWidth="1" min="15" max="15"/>
    <col width="17" customWidth="1" min="16" max="16"/>
    <col width="24" customWidth="1" min="17" max="17"/>
    <col width="18" customWidth="1" min="18" max="18"/>
    <col width="34" customWidth="1" min="19" max="19"/>
  </cols>
  <sheetData>
    <row r="1" ht="29" customHeight="1">
      <c r="A1" s="1" t="inlineStr">
        <is>
          <t>Reservas pendientes de confirmación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1" t="n"/>
    </row>
    <row r="2" ht="22" customHeight="1">
      <c r="A2" s="4" t="inlineStr">
        <is>
          <t>Este libro no envía mensajes ni modifica reservas; solo registra el seguimiento manual de solicitudes a proveedores. Rellena las columnas azules; las columnas grises se calculan.</t>
        </is>
      </c>
    </row>
    <row r="3"/>
    <row r="4" ht="42" customHeight="1">
      <c r="A4" s="5" t="inlineStr">
        <is>
          <t>ID de seguimiento</t>
        </is>
      </c>
      <c r="B4" s="5" t="inlineStr">
        <is>
          <t>Referencia interna</t>
        </is>
      </c>
      <c r="C4" s="5" t="inlineStr">
        <is>
          <t>Fecha y hora de solicitud</t>
        </is>
      </c>
      <c r="D4" s="5" t="inlineStr">
        <is>
          <t>Tipo de servicio</t>
        </is>
      </c>
      <c r="E4" s="5" t="inlineStr">
        <is>
          <t>Destino o zona</t>
        </is>
      </c>
      <c r="F4" s="5" t="inlineStr">
        <is>
          <t>Proveedor</t>
        </is>
      </c>
      <c r="G4" s="5" t="inlineStr">
        <is>
          <t>Prioridad</t>
        </is>
      </c>
      <c r="H4" s="18" t="inlineStr">
        <is>
          <t>Plazo estándar (h)</t>
        </is>
      </c>
      <c r="I4" s="5" t="inlineStr">
        <is>
          <t>Plazo pactado (h)</t>
        </is>
      </c>
      <c r="J4" s="18" t="inlineStr">
        <is>
          <t>Plazo aplicable (h)</t>
        </is>
      </c>
      <c r="K4" s="18" t="inlineStr">
        <is>
          <t>Fecha y hora límite</t>
        </is>
      </c>
      <c r="L4" s="5" t="inlineStr">
        <is>
          <t>Estado</t>
        </is>
      </c>
      <c r="M4" s="5" t="inlineStr">
        <is>
          <t>Fecha y hora de respuesta o cierre</t>
        </is>
      </c>
      <c r="N4" s="5" t="inlineStr">
        <is>
          <t>Último seguimiento</t>
        </is>
      </c>
      <c r="O4" s="5" t="inlineStr">
        <is>
          <t>Próximo seguimiento</t>
        </is>
      </c>
      <c r="P4" s="18" t="inlineStr">
        <is>
          <t>Horas hasta límite</t>
        </is>
      </c>
      <c r="Q4" s="18" t="inlineStr">
        <is>
          <t>Situación</t>
        </is>
      </c>
      <c r="R4" s="5" t="inlineStr">
        <is>
          <t>Responsable interno</t>
        </is>
      </c>
      <c r="S4" s="5" t="inlineStr">
        <is>
          <t>Observaciones operativas</t>
        </is>
      </c>
    </row>
    <row r="5">
      <c r="A5" s="19" t="inlineStr">
        <is>
          <t>SOL-FIC-001</t>
        </is>
      </c>
      <c r="B5" s="19" t="inlineStr">
        <is>
          <t>INT-FIC-A01</t>
        </is>
      </c>
      <c r="C5" s="20" t="n">
        <v>46275.95833333334</v>
      </c>
      <c r="D5" s="21" t="inlineStr">
        <is>
          <t>Alojamiento</t>
        </is>
      </c>
      <c r="E5" s="19" t="inlineStr">
        <is>
          <t>Costa Ficticia</t>
        </is>
      </c>
      <c r="F5" s="19" t="inlineStr">
        <is>
          <t>Hotel Mirador Ficticio</t>
        </is>
      </c>
      <c r="G5" s="21" t="inlineStr">
        <is>
          <t>Alta</t>
        </is>
      </c>
      <c r="H5" s="22">
        <f>IF($A5="","",IFERROR(VLOOKUP($G5,'Configuración'!$A$10:$B$12,2,FALSE),""))</f>
        <v/>
      </c>
      <c r="I5" s="23" t="n"/>
      <c r="J5" s="22">
        <f>IF($A5="","",IFERROR(IF($I5&lt;&gt;"",$I5,$H5),""))</f>
        <v/>
      </c>
      <c r="K5" s="24">
        <f>IFERROR(IF(OR($A5="",$C5="",$J5="",NOT(ISNUMBER($C5)),NOT(ISNUMBER($J5)),$J5&lt;=0),"",$C5+$J5/24),"")</f>
        <v/>
      </c>
      <c r="L5" s="21" t="inlineStr">
        <is>
          <t>Pendiente</t>
        </is>
      </c>
      <c r="M5" s="20" t="n"/>
      <c r="N5" s="20" t="n">
        <v>46276.125</v>
      </c>
      <c r="O5" s="20" t="n">
        <v>46276.1875</v>
      </c>
      <c r="P5" s="22">
        <f>IFERROR(IF(OR($A5="",$L5&lt;&gt;"Pendiente",$K5="",NOT(ISNUMBER('Configuración'!$B$4))),"",ROUND(($K5-'Configuración'!$B$4)*24,1)),"")</f>
        <v/>
      </c>
      <c r="Q5" s="25">
        <f>IF($A5="","",IFERROR(IF(OR(NOT(ISNUMBER('Configuración'!$B$4)),NOT(ISNUMBER('Configuración'!$B$5)),'Configuración'!$B$5&lt;0,$B5="",$C5="",$D5="",$F5="",$G5="",$L5="",$R5="",NOT(ISNUMBER($C5)),$C5&lt;'Configuración'!$B$6,$C5&gt;'Configuración'!$B$4,NOT(ISNUMBER($H5)),$H5&lt;=0,NOT(ISNUMBER($J5)),$J5&lt;=0,COUNTIF('Configuración'!$E$4:$E$8,$D5)=0,COUNTIF('Configuración'!$A$10:$A$12,$G5)=0,COUNTIF('Configuración'!$D$4:$D$7,$L5)=0,COUNTIF('Configuración'!$F$4:$F$6,$R5)=0,COUNTIF($A$5:$A$204,$A5)&gt;1,LEN($A5)&gt;30,LEN($B5)&gt;40,LEN($E5)&gt;80,LEN($F5)&gt;100,LEN($S5)&gt;250),"Revisar datos",IF(OR(AND($L5="Pendiente",$M5&lt;&gt;""),AND($L5&lt;&gt;"Pendiente",$M5=""),AND($M5&lt;&gt;"",OR(NOT(ISNUMBER($M5)),$M5&lt;$C5,$M5&gt;'Configuración'!$B$4)),AND($N5&lt;&gt;"",OR(NOT(ISNUMBER($N5)),$N5&lt;$C5,$N5&gt;'Configuración'!$B$4)),AND($O5&lt;&gt;"",OR(NOT(ISNUMBER($O5)),$O5&lt;$C5,$O5&gt;='Configuración'!$B$7+1))),"Revisar datos",IF($L5&lt;&gt;"Pendiente","Cerrada",IF($K5&lt;='Configuración'!$B$4,"Vencida",IF($O5="","Sin próximo seguimiento",IF(OR(NOT(ISNUMBER($O5)),$O5&lt;$C5),"Revisar datos",IF($O5&lt;='Configuración'!$B$4,"Seguimiento ahora",IF(($K5-'Configuración'!$B$4)*24&lt;='Configuración'!$B$5,"Próxima a vencer","En plazo")))))))),"Revisar datos"))</f>
        <v/>
      </c>
      <c r="R5" s="21" t="inlineStr">
        <is>
          <t>Operaciones A</t>
        </is>
      </c>
      <c r="S5" s="19" t="inlineStr">
        <is>
          <t>Caso ficticio de prueba 1</t>
        </is>
      </c>
    </row>
    <row r="6">
      <c r="A6" s="19" t="inlineStr">
        <is>
          <t>SOL-FIC-002</t>
        </is>
      </c>
      <c r="B6" s="19" t="inlineStr">
        <is>
          <t>INT-FIC-A02</t>
        </is>
      </c>
      <c r="C6" s="20" t="n">
        <v>46275.75</v>
      </c>
      <c r="D6" s="21" t="inlineStr">
        <is>
          <t>Transporte</t>
        </is>
      </c>
      <c r="E6" s="19" t="inlineStr">
        <is>
          <t>Ciudad Ejemplo</t>
        </is>
      </c>
      <c r="F6" s="19" t="inlineStr">
        <is>
          <t>Autocares Ejemplo Ficticio</t>
        </is>
      </c>
      <c r="G6" s="21" t="inlineStr">
        <is>
          <t>Normal</t>
        </is>
      </c>
      <c r="H6" s="22">
        <f>IF($A6="","",IFERROR(VLOOKUP($G6,'Configuración'!$A$10:$B$12,2,FALSE),""))</f>
        <v/>
      </c>
      <c r="I6" s="23" t="n"/>
      <c r="J6" s="22">
        <f>IF($A6="","",IFERROR(IF($I6&lt;&gt;"",$I6,$H6),""))</f>
        <v/>
      </c>
      <c r="K6" s="24">
        <f>IFERROR(IF(OR($A6="",$C6="",$J6="",NOT(ISNUMBER($C6)),NOT(ISNUMBER($J6)),$J6&lt;=0),"",$C6+$J6/24),"")</f>
        <v/>
      </c>
      <c r="L6" s="21" t="inlineStr">
        <is>
          <t>Pendiente</t>
        </is>
      </c>
      <c r="M6" s="20" t="n"/>
      <c r="N6" s="20" t="n">
        <v>46275.83333333334</v>
      </c>
      <c r="O6" s="20" t="n">
        <v>46276.39583333334</v>
      </c>
      <c r="P6" s="22">
        <f>IFERROR(IF(OR($A6="",$L6&lt;&gt;"Pendiente",$K6="",NOT(ISNUMBER('Configuración'!$B$4))),"",ROUND(($K6-'Configuración'!$B$4)*24,1)),"")</f>
        <v/>
      </c>
      <c r="Q6" s="25">
        <f>IF($A6="","",IFERROR(IF(OR(NOT(ISNUMBER('Configuración'!$B$4)),NOT(ISNUMBER('Configuración'!$B$5)),'Configuración'!$B$5&lt;0,$B6="",$C6="",$D6="",$F6="",$G6="",$L6="",$R6="",NOT(ISNUMBER($C6)),$C6&lt;'Configuración'!$B$6,$C6&gt;'Configuración'!$B$4,NOT(ISNUMBER($H6)),$H6&lt;=0,NOT(ISNUMBER($J6)),$J6&lt;=0,COUNTIF('Configuración'!$E$4:$E$8,$D6)=0,COUNTIF('Configuración'!$A$10:$A$12,$G6)=0,COUNTIF('Configuración'!$D$4:$D$7,$L6)=0,COUNTIF('Configuración'!$F$4:$F$6,$R6)=0,COUNTIF($A$5:$A$204,$A6)&gt;1,LEN($A6)&gt;30,LEN($B6)&gt;40,LEN($E6)&gt;80,LEN($F6)&gt;100,LEN($S6)&gt;250),"Revisar datos",IF(OR(AND($L6="Pendiente",$M6&lt;&gt;""),AND($L6&lt;&gt;"Pendiente",$M6=""),AND($M6&lt;&gt;"",OR(NOT(ISNUMBER($M6)),$M6&lt;$C6,$M6&gt;'Configuración'!$B$4)),AND($N6&lt;&gt;"",OR(NOT(ISNUMBER($N6)),$N6&lt;$C6,$N6&gt;'Configuración'!$B$4)),AND($O6&lt;&gt;"",OR(NOT(ISNUMBER($O6)),$O6&lt;$C6,$O6&gt;='Configuración'!$B$7+1))),"Revisar datos",IF($L6&lt;&gt;"Pendiente","Cerrada",IF($K6&lt;='Configuración'!$B$4,"Vencida",IF($O6="","Sin próximo seguimiento",IF(OR(NOT(ISNUMBER($O6)),$O6&lt;$C6),"Revisar datos",IF($O6&lt;='Configuración'!$B$4,"Seguimiento ahora",IF(($K6-'Configuración'!$B$4)*24&lt;='Configuración'!$B$5,"Próxima a vencer","En plazo")))))))),"Revisar datos"))</f>
        <v/>
      </c>
      <c r="R6" s="21" t="inlineStr">
        <is>
          <t>Operaciones B</t>
        </is>
      </c>
      <c r="S6" s="19" t="inlineStr">
        <is>
          <t>Caso ficticio de prueba 2</t>
        </is>
      </c>
    </row>
    <row r="7">
      <c r="A7" s="19" t="inlineStr">
        <is>
          <t>SOL-FIC-003</t>
        </is>
      </c>
      <c r="B7" s="19" t="inlineStr">
        <is>
          <t>INT-FIC-A03</t>
        </is>
      </c>
      <c r="C7" s="20" t="n">
        <v>46276.29166666666</v>
      </c>
      <c r="D7" s="21" t="inlineStr">
        <is>
          <t>Traslado</t>
        </is>
      </c>
      <c r="E7" s="19" t="inlineStr">
        <is>
          <t>Puerto Simulado</t>
        </is>
      </c>
      <c r="F7" s="19" t="inlineStr">
        <is>
          <t>Traslados Demo Ficticio</t>
        </is>
      </c>
      <c r="G7" s="21" t="inlineStr">
        <is>
          <t>Alta</t>
        </is>
      </c>
      <c r="H7" s="22">
        <f>IF($A7="","",IFERROR(VLOOKUP($G7,'Configuración'!$A$10:$B$12,2,FALSE),""))</f>
        <v/>
      </c>
      <c r="I7" s="23" t="n"/>
      <c r="J7" s="22">
        <f>IF($A7="","",IFERROR(IF($I7&lt;&gt;"",$I7,$H7),""))</f>
        <v/>
      </c>
      <c r="K7" s="24">
        <f>IFERROR(IF(OR($A7="",$C7="",$J7="",NOT(ISNUMBER($C7)),NOT(ISNUMBER($J7)),$J7&lt;=0),"",$C7+$J7/24),"")</f>
        <v/>
      </c>
      <c r="L7" s="21" t="inlineStr">
        <is>
          <t>Pendiente</t>
        </is>
      </c>
      <c r="M7" s="20" t="n"/>
      <c r="N7" s="20" t="n">
        <v>46276.33333333334</v>
      </c>
      <c r="O7" s="20" t="n">
        <v>46276.47916666666</v>
      </c>
      <c r="P7" s="22">
        <f>IFERROR(IF(OR($A7="",$L7&lt;&gt;"Pendiente",$K7="",NOT(ISNUMBER('Configuración'!$B$4))),"",ROUND(($K7-'Configuración'!$B$4)*24,1)),"")</f>
        <v/>
      </c>
      <c r="Q7" s="25">
        <f>IF($A7="","",IFERROR(IF(OR(NOT(ISNUMBER('Configuración'!$B$4)),NOT(ISNUMBER('Configuración'!$B$5)),'Configuración'!$B$5&lt;0,$B7="",$C7="",$D7="",$F7="",$G7="",$L7="",$R7="",NOT(ISNUMBER($C7)),$C7&lt;'Configuración'!$B$6,$C7&gt;'Configuración'!$B$4,NOT(ISNUMBER($H7)),$H7&lt;=0,NOT(ISNUMBER($J7)),$J7&lt;=0,COUNTIF('Configuración'!$E$4:$E$8,$D7)=0,COUNTIF('Configuración'!$A$10:$A$12,$G7)=0,COUNTIF('Configuración'!$D$4:$D$7,$L7)=0,COUNTIF('Configuración'!$F$4:$F$6,$R7)=0,COUNTIF($A$5:$A$204,$A7)&gt;1,LEN($A7)&gt;30,LEN($B7)&gt;40,LEN($E7)&gt;80,LEN($F7)&gt;100,LEN($S7)&gt;250),"Revisar datos",IF(OR(AND($L7="Pendiente",$M7&lt;&gt;""),AND($L7&lt;&gt;"Pendiente",$M7=""),AND($M7&lt;&gt;"",OR(NOT(ISNUMBER($M7)),$M7&lt;$C7,$M7&gt;'Configuración'!$B$4)),AND($N7&lt;&gt;"",OR(NOT(ISNUMBER($N7)),$N7&lt;$C7,$N7&gt;'Configuración'!$B$4)),AND($O7&lt;&gt;"",OR(NOT(ISNUMBER($O7)),$O7&lt;$C7,$O7&gt;='Configuración'!$B$7+1))),"Revisar datos",IF($L7&lt;&gt;"Pendiente","Cerrada",IF($K7&lt;='Configuración'!$B$4,"Vencida",IF($O7="","Sin próximo seguimiento",IF(OR(NOT(ISNUMBER($O7)),$O7&lt;$C7),"Revisar datos",IF($O7&lt;='Configuración'!$B$4,"Seguimiento ahora",IF(($K7-'Configuración'!$B$4)*24&lt;='Configuración'!$B$5,"Próxima a vencer","En plazo")))))))),"Revisar datos"))</f>
        <v/>
      </c>
      <c r="R7" s="21" t="inlineStr">
        <is>
          <t>Operaciones C</t>
        </is>
      </c>
      <c r="S7" s="19" t="inlineStr">
        <is>
          <t>Caso ficticio de prueba 3</t>
        </is>
      </c>
    </row>
    <row r="8">
      <c r="A8" s="19" t="inlineStr">
        <is>
          <t>SOL-FIC-004</t>
        </is>
      </c>
      <c r="B8" s="19" t="inlineStr">
        <is>
          <t>INT-FIC-A04</t>
        </is>
      </c>
      <c r="C8" s="20" t="n">
        <v>46275.5</v>
      </c>
      <c r="D8" s="21" t="inlineStr">
        <is>
          <t>Actividad</t>
        </is>
      </c>
      <c r="E8" s="19" t="inlineStr">
        <is>
          <t>Casco Histórico Ficticio</t>
        </is>
      </c>
      <c r="F8" s="19" t="inlineStr">
        <is>
          <t>Museo Simulado Ficticio</t>
        </is>
      </c>
      <c r="G8" s="21" t="inlineStr">
        <is>
          <t>Normal</t>
        </is>
      </c>
      <c r="H8" s="22">
        <f>IF($A8="","",IFERROR(VLOOKUP($G8,'Configuración'!$A$10:$B$12,2,FALSE),""))</f>
        <v/>
      </c>
      <c r="I8" s="23" t="n"/>
      <c r="J8" s="22">
        <f>IF($A8="","",IFERROR(IF($I8&lt;&gt;"",$I8,$H8),""))</f>
        <v/>
      </c>
      <c r="K8" s="24">
        <f>IFERROR(IF(OR($A8="",$C8="",$J8="",NOT(ISNUMBER($C8)),NOT(ISNUMBER($J8)),$J8&lt;=0),"",$C8+$J8/24),"")</f>
        <v/>
      </c>
      <c r="L8" s="21" t="inlineStr">
        <is>
          <t>Pendiente</t>
        </is>
      </c>
      <c r="M8" s="20" t="n"/>
      <c r="N8" s="20" t="n">
        <v>46275.66666666666</v>
      </c>
      <c r="O8" s="20" t="n"/>
      <c r="P8" s="22">
        <f>IFERROR(IF(OR($A8="",$L8&lt;&gt;"Pendiente",$K8="",NOT(ISNUMBER('Configuración'!$B$4))),"",ROUND(($K8-'Configuración'!$B$4)*24,1)),"")</f>
        <v/>
      </c>
      <c r="Q8" s="25">
        <f>IF($A8="","",IFERROR(IF(OR(NOT(ISNUMBER('Configuración'!$B$4)),NOT(ISNUMBER('Configuración'!$B$5)),'Configuración'!$B$5&lt;0,$B8="",$C8="",$D8="",$F8="",$G8="",$L8="",$R8="",NOT(ISNUMBER($C8)),$C8&lt;'Configuración'!$B$6,$C8&gt;'Configuración'!$B$4,NOT(ISNUMBER($H8)),$H8&lt;=0,NOT(ISNUMBER($J8)),$J8&lt;=0,COUNTIF('Configuración'!$E$4:$E$8,$D8)=0,COUNTIF('Configuración'!$A$10:$A$12,$G8)=0,COUNTIF('Configuración'!$D$4:$D$7,$L8)=0,COUNTIF('Configuración'!$F$4:$F$6,$R8)=0,COUNTIF($A$5:$A$204,$A8)&gt;1,LEN($A8)&gt;30,LEN($B8)&gt;40,LEN($E8)&gt;80,LEN($F8)&gt;100,LEN($S8)&gt;250),"Revisar datos",IF(OR(AND($L8="Pendiente",$M8&lt;&gt;""),AND($L8&lt;&gt;"Pendiente",$M8=""),AND($M8&lt;&gt;"",OR(NOT(ISNUMBER($M8)),$M8&lt;$C8,$M8&gt;'Configuración'!$B$4)),AND($N8&lt;&gt;"",OR(NOT(ISNUMBER($N8)),$N8&lt;$C8,$N8&gt;'Configuración'!$B$4)),AND($O8&lt;&gt;"",OR(NOT(ISNUMBER($O8)),$O8&lt;$C8,$O8&gt;='Configuración'!$B$7+1))),"Revisar datos",IF($L8&lt;&gt;"Pendiente","Cerrada",IF($K8&lt;='Configuración'!$B$4,"Vencida",IF($O8="","Sin próximo seguimiento",IF(OR(NOT(ISNUMBER($O8)),$O8&lt;$C8),"Revisar datos",IF($O8&lt;='Configuración'!$B$4,"Seguimiento ahora",IF(($K8-'Configuración'!$B$4)*24&lt;='Configuración'!$B$5,"Próxima a vencer","En plazo")))))))),"Revisar datos"))</f>
        <v/>
      </c>
      <c r="R8" s="21" t="inlineStr">
        <is>
          <t>Operaciones A</t>
        </is>
      </c>
      <c r="S8" s="19" t="inlineStr">
        <is>
          <t>Caso ficticio de prueba 4</t>
        </is>
      </c>
    </row>
    <row r="9">
      <c r="A9" s="19" t="inlineStr">
        <is>
          <t>SOL-FIC-005</t>
        </is>
      </c>
      <c r="B9" s="19" t="inlineStr">
        <is>
          <t>INT-FIC-A05</t>
        </is>
      </c>
      <c r="C9" s="20" t="n">
        <v>46276.375</v>
      </c>
      <c r="D9" s="21" t="inlineStr">
        <is>
          <t>Alojamiento</t>
        </is>
      </c>
      <c r="E9" s="19" t="inlineStr">
        <is>
          <t>Isla de Prueba</t>
        </is>
      </c>
      <c r="F9" s="19" t="inlineStr">
        <is>
          <t>Apartamentos Prueba Ficticios</t>
        </is>
      </c>
      <c r="G9" s="21" t="inlineStr">
        <is>
          <t>Baja</t>
        </is>
      </c>
      <c r="H9" s="22">
        <f>IF($A9="","",IFERROR(VLOOKUP($G9,'Configuración'!$A$10:$B$12,2,FALSE),""))</f>
        <v/>
      </c>
      <c r="I9" s="23" t="n"/>
      <c r="J9" s="22">
        <f>IF($A9="","",IFERROR(IF($I9&lt;&gt;"",$I9,$H9),""))</f>
        <v/>
      </c>
      <c r="K9" s="24">
        <f>IFERROR(IF(OR($A9="",$C9="",$J9="",NOT(ISNUMBER($C9)),NOT(ISNUMBER($J9)),$J9&lt;=0),"",$C9+$J9/24),"")</f>
        <v/>
      </c>
      <c r="L9" s="21" t="inlineStr">
        <is>
          <t>Pendiente</t>
        </is>
      </c>
      <c r="M9" s="20" t="n"/>
      <c r="N9" s="20" t="n"/>
      <c r="O9" s="20" t="n">
        <v>46277.41666666666</v>
      </c>
      <c r="P9" s="22">
        <f>IFERROR(IF(OR($A9="",$L9&lt;&gt;"Pendiente",$K9="",NOT(ISNUMBER('Configuración'!$B$4))),"",ROUND(($K9-'Configuración'!$B$4)*24,1)),"")</f>
        <v/>
      </c>
      <c r="Q9" s="25">
        <f>IF($A9="","",IFERROR(IF(OR(NOT(ISNUMBER('Configuración'!$B$4)),NOT(ISNUMBER('Configuración'!$B$5)),'Configuración'!$B$5&lt;0,$B9="",$C9="",$D9="",$F9="",$G9="",$L9="",$R9="",NOT(ISNUMBER($C9)),$C9&lt;'Configuración'!$B$6,$C9&gt;'Configuración'!$B$4,NOT(ISNUMBER($H9)),$H9&lt;=0,NOT(ISNUMBER($J9)),$J9&lt;=0,COUNTIF('Configuración'!$E$4:$E$8,$D9)=0,COUNTIF('Configuración'!$A$10:$A$12,$G9)=0,COUNTIF('Configuración'!$D$4:$D$7,$L9)=0,COUNTIF('Configuración'!$F$4:$F$6,$R9)=0,COUNTIF($A$5:$A$204,$A9)&gt;1,LEN($A9)&gt;30,LEN($B9)&gt;40,LEN($E9)&gt;80,LEN($F9)&gt;100,LEN($S9)&gt;250),"Revisar datos",IF(OR(AND($L9="Pendiente",$M9&lt;&gt;""),AND($L9&lt;&gt;"Pendiente",$M9=""),AND($M9&lt;&gt;"",OR(NOT(ISNUMBER($M9)),$M9&lt;$C9,$M9&gt;'Configuración'!$B$4)),AND($N9&lt;&gt;"",OR(NOT(ISNUMBER($N9)),$N9&lt;$C9,$N9&gt;'Configuración'!$B$4)),AND($O9&lt;&gt;"",OR(NOT(ISNUMBER($O9)),$O9&lt;$C9,$O9&gt;='Configuración'!$B$7+1))),"Revisar datos",IF($L9&lt;&gt;"Pendiente","Cerrada",IF($K9&lt;='Configuración'!$B$4,"Vencida",IF($O9="","Sin próximo seguimiento",IF(OR(NOT(ISNUMBER($O9)),$O9&lt;$C9),"Revisar datos",IF($O9&lt;='Configuración'!$B$4,"Seguimiento ahora",IF(($K9-'Configuración'!$B$4)*24&lt;='Configuración'!$B$5,"Próxima a vencer","En plazo")))))))),"Revisar datos"))</f>
        <v/>
      </c>
      <c r="R9" s="21" t="inlineStr">
        <is>
          <t>Operaciones B</t>
        </is>
      </c>
      <c r="S9" s="19" t="inlineStr">
        <is>
          <t>Caso ficticio de prueba 5</t>
        </is>
      </c>
    </row>
    <row r="10">
      <c r="A10" s="19" t="inlineStr">
        <is>
          <t>SOL-FIC-006</t>
        </is>
      </c>
      <c r="B10" s="19" t="inlineStr">
        <is>
          <t>INT-FIC-A06</t>
        </is>
      </c>
      <c r="C10" s="20" t="n">
        <v>46275.41666666666</v>
      </c>
      <c r="D10" s="21" t="inlineStr">
        <is>
          <t>Otro</t>
        </is>
      </c>
      <c r="E10" s="19" t="inlineStr">
        <is>
          <t>Zona Inventada</t>
        </is>
      </c>
      <c r="F10" s="19" t="inlineStr">
        <is>
          <t>Operador Inventado Ficticio</t>
        </is>
      </c>
      <c r="G10" s="21" t="inlineStr">
        <is>
          <t>Normal</t>
        </is>
      </c>
      <c r="H10" s="22">
        <f>IF($A10="","",IFERROR(VLOOKUP($G10,'Configuración'!$A$10:$B$12,2,FALSE),""))</f>
        <v/>
      </c>
      <c r="I10" s="23" t="n"/>
      <c r="J10" s="22">
        <f>IF($A10="","",IFERROR(IF($I10&lt;&gt;"",$I10,$H10),""))</f>
        <v/>
      </c>
      <c r="K10" s="24">
        <f>IFERROR(IF(OR($A10="",$C10="",$J10="",NOT(ISNUMBER($C10)),NOT(ISNUMBER($J10)),$J10&lt;=0),"",$C10+$J10/24),"")</f>
        <v/>
      </c>
      <c r="L10" s="21" t="inlineStr">
        <is>
          <t>Confirmada</t>
        </is>
      </c>
      <c r="M10" s="20" t="n">
        <v>46275.625</v>
      </c>
      <c r="N10" s="20" t="n">
        <v>46275.58333333334</v>
      </c>
      <c r="O10" s="20" t="n"/>
      <c r="P10" s="22">
        <f>IFERROR(IF(OR($A10="",$L10&lt;&gt;"Pendiente",$K10="",NOT(ISNUMBER('Configuración'!$B$4))),"",ROUND(($K10-'Configuración'!$B$4)*24,1)),"")</f>
        <v/>
      </c>
      <c r="Q10" s="25">
        <f>IF($A10="","",IFERROR(IF(OR(NOT(ISNUMBER('Configuración'!$B$4)),NOT(ISNUMBER('Configuración'!$B$5)),'Configuración'!$B$5&lt;0,$B10="",$C10="",$D10="",$F10="",$G10="",$L10="",$R10="",NOT(ISNUMBER($C10)),$C10&lt;'Configuración'!$B$6,$C10&gt;'Configuración'!$B$4,NOT(ISNUMBER($H10)),$H10&lt;=0,NOT(ISNUMBER($J10)),$J10&lt;=0,COUNTIF('Configuración'!$E$4:$E$8,$D10)=0,COUNTIF('Configuración'!$A$10:$A$12,$G10)=0,COUNTIF('Configuración'!$D$4:$D$7,$L10)=0,COUNTIF('Configuración'!$F$4:$F$6,$R10)=0,COUNTIF($A$5:$A$204,$A10)&gt;1,LEN($A10)&gt;30,LEN($B10)&gt;40,LEN($E10)&gt;80,LEN($F10)&gt;100,LEN($S10)&gt;250),"Revisar datos",IF(OR(AND($L10="Pendiente",$M10&lt;&gt;""),AND($L10&lt;&gt;"Pendiente",$M10=""),AND($M10&lt;&gt;"",OR(NOT(ISNUMBER($M10)),$M10&lt;$C10,$M10&gt;'Configuración'!$B$4)),AND($N10&lt;&gt;"",OR(NOT(ISNUMBER($N10)),$N10&lt;$C10,$N10&gt;'Configuración'!$B$4)),AND($O10&lt;&gt;"",OR(NOT(ISNUMBER($O10)),$O10&lt;$C10,$O10&gt;='Configuración'!$B$7+1))),"Revisar datos",IF($L10&lt;&gt;"Pendiente","Cerrada",IF($K10&lt;='Configuración'!$B$4,"Vencida",IF($O10="","Sin próximo seguimiento",IF(OR(NOT(ISNUMBER($O10)),$O10&lt;$C10),"Revisar datos",IF($O10&lt;='Configuración'!$B$4,"Seguimiento ahora",IF(($K10-'Configuración'!$B$4)*24&lt;='Configuración'!$B$5,"Próxima a vencer","En plazo")))))))),"Revisar datos"))</f>
        <v/>
      </c>
      <c r="R10" s="21" t="inlineStr">
        <is>
          <t>Operaciones C</t>
        </is>
      </c>
      <c r="S10" s="19" t="inlineStr">
        <is>
          <t>Caso ficticio de prueba 6</t>
        </is>
      </c>
    </row>
    <row r="11">
      <c r="A11" s="19" t="inlineStr">
        <is>
          <t>SOL-FIC-007</t>
        </is>
      </c>
      <c r="B11" s="19" t="inlineStr">
        <is>
          <t>INT-FIC-A07</t>
        </is>
      </c>
      <c r="C11" s="20" t="n">
        <v>46276.29166666666</v>
      </c>
      <c r="D11" s="21" t="inlineStr">
        <is>
          <t>Actividad</t>
        </is>
      </c>
      <c r="E11" s="19" t="inlineStr">
        <is>
          <t>Sierra Demo</t>
        </is>
      </c>
      <c r="F11" s="19" t="inlineStr">
        <is>
          <t>Guías de Muestra Ficticios</t>
        </is>
      </c>
      <c r="G11" s="21" t="inlineStr">
        <is>
          <t>Alta</t>
        </is>
      </c>
      <c r="H11" s="22">
        <f>IF($A11="","",IFERROR(VLOOKUP($G11,'Configuración'!$A$10:$B$12,2,FALSE),""))</f>
        <v/>
      </c>
      <c r="I11" s="23" t="n"/>
      <c r="J11" s="22">
        <f>IF($A11="","",IFERROR(IF($I11&lt;&gt;"",$I11,$H11),""))</f>
        <v/>
      </c>
      <c r="K11" s="24">
        <f>IFERROR(IF(OR($A11="",$C11="",$J11="",NOT(ISNUMBER($C11)),NOT(ISNUMBER($J11)),$J11&lt;=0),"",$C11+$J11/24),"")</f>
        <v/>
      </c>
      <c r="L11" s="21" t="inlineStr">
        <is>
          <t>Rechazada</t>
        </is>
      </c>
      <c r="M11" s="20" t="n">
        <v>46276.375</v>
      </c>
      <c r="N11" s="20" t="n">
        <v>46276.35416666666</v>
      </c>
      <c r="O11" s="20" t="n"/>
      <c r="P11" s="22">
        <f>IFERROR(IF(OR($A11="",$L11&lt;&gt;"Pendiente",$K11="",NOT(ISNUMBER('Configuración'!$B$4))),"",ROUND(($K11-'Configuración'!$B$4)*24,1)),"")</f>
        <v/>
      </c>
      <c r="Q11" s="25">
        <f>IF($A11="","",IFERROR(IF(OR(NOT(ISNUMBER('Configuración'!$B$4)),NOT(ISNUMBER('Configuración'!$B$5)),'Configuración'!$B$5&lt;0,$B11="",$C11="",$D11="",$F11="",$G11="",$L11="",$R11="",NOT(ISNUMBER($C11)),$C11&lt;'Configuración'!$B$6,$C11&gt;'Configuración'!$B$4,NOT(ISNUMBER($H11)),$H11&lt;=0,NOT(ISNUMBER($J11)),$J11&lt;=0,COUNTIF('Configuración'!$E$4:$E$8,$D11)=0,COUNTIF('Configuración'!$A$10:$A$12,$G11)=0,COUNTIF('Configuración'!$D$4:$D$7,$L11)=0,COUNTIF('Configuración'!$F$4:$F$6,$R11)=0,COUNTIF($A$5:$A$204,$A11)&gt;1,LEN($A11)&gt;30,LEN($B11)&gt;40,LEN($E11)&gt;80,LEN($F11)&gt;100,LEN($S11)&gt;250),"Revisar datos",IF(OR(AND($L11="Pendiente",$M11&lt;&gt;""),AND($L11&lt;&gt;"Pendiente",$M11=""),AND($M11&lt;&gt;"",OR(NOT(ISNUMBER($M11)),$M11&lt;$C11,$M11&gt;'Configuración'!$B$4)),AND($N11&lt;&gt;"",OR(NOT(ISNUMBER($N11)),$N11&lt;$C11,$N11&gt;'Configuración'!$B$4)),AND($O11&lt;&gt;"",OR(NOT(ISNUMBER($O11)),$O11&lt;$C11,$O11&gt;='Configuración'!$B$7+1))),"Revisar datos",IF($L11&lt;&gt;"Pendiente","Cerrada",IF($K11&lt;='Configuración'!$B$4,"Vencida",IF($O11="","Sin próximo seguimiento",IF(OR(NOT(ISNUMBER($O11)),$O11&lt;$C11),"Revisar datos",IF($O11&lt;='Configuración'!$B$4,"Seguimiento ahora",IF(($K11-'Configuración'!$B$4)*24&lt;='Configuración'!$B$5,"Próxima a vencer","En plazo")))))))),"Revisar datos"))</f>
        <v/>
      </c>
      <c r="R11" s="21" t="inlineStr">
        <is>
          <t>Operaciones A</t>
        </is>
      </c>
      <c r="S11" s="19" t="inlineStr">
        <is>
          <t>Caso ficticio de prueba 7</t>
        </is>
      </c>
    </row>
    <row r="12">
      <c r="A12" s="19" t="inlineStr">
        <is>
          <t>SOL-FIC-008</t>
        </is>
      </c>
      <c r="B12" s="19" t="inlineStr">
        <is>
          <t>INT-FIC-A08</t>
        </is>
      </c>
      <c r="C12" s="20" t="n">
        <v>46274.5</v>
      </c>
      <c r="D12" s="21" t="inlineStr">
        <is>
          <t>Transporte</t>
        </is>
      </c>
      <c r="E12" s="19" t="inlineStr">
        <is>
          <t>Costa Demo</t>
        </is>
      </c>
      <c r="F12" s="19" t="inlineStr">
        <is>
          <t>Costa Bus Ficticio</t>
        </is>
      </c>
      <c r="G12" s="21" t="inlineStr">
        <is>
          <t>Baja</t>
        </is>
      </c>
      <c r="H12" s="22">
        <f>IF($A12="","",IFERROR(VLOOKUP($G12,'Configuración'!$A$10:$B$12,2,FALSE),""))</f>
        <v/>
      </c>
      <c r="I12" s="23" t="n"/>
      <c r="J12" s="22">
        <f>IF($A12="","",IFERROR(IF($I12&lt;&gt;"",$I12,$H12),""))</f>
        <v/>
      </c>
      <c r="K12" s="24">
        <f>IFERROR(IF(OR($A12="",$C12="",$J12="",NOT(ISNUMBER($C12)),NOT(ISNUMBER($J12)),$J12&lt;=0),"",$C12+$J12/24),"")</f>
        <v/>
      </c>
      <c r="L12" s="21" t="inlineStr">
        <is>
          <t>Retirada</t>
        </is>
      </c>
      <c r="M12" s="20" t="n">
        <v>46275.45833333334</v>
      </c>
      <c r="N12" s="20" t="n">
        <v>46275.41666666666</v>
      </c>
      <c r="O12" s="20" t="n"/>
      <c r="P12" s="22">
        <f>IFERROR(IF(OR($A12="",$L12&lt;&gt;"Pendiente",$K12="",NOT(ISNUMBER('Configuración'!$B$4))),"",ROUND(($K12-'Configuración'!$B$4)*24,1)),"")</f>
        <v/>
      </c>
      <c r="Q12" s="25">
        <f>IF($A12="","",IFERROR(IF(OR(NOT(ISNUMBER('Configuración'!$B$4)),NOT(ISNUMBER('Configuración'!$B$5)),'Configuración'!$B$5&lt;0,$B12="",$C12="",$D12="",$F12="",$G12="",$L12="",$R12="",NOT(ISNUMBER($C12)),$C12&lt;'Configuración'!$B$6,$C12&gt;'Configuración'!$B$4,NOT(ISNUMBER($H12)),$H12&lt;=0,NOT(ISNUMBER($J12)),$J12&lt;=0,COUNTIF('Configuración'!$E$4:$E$8,$D12)=0,COUNTIF('Configuración'!$A$10:$A$12,$G12)=0,COUNTIF('Configuración'!$D$4:$D$7,$L12)=0,COUNTIF('Configuración'!$F$4:$F$6,$R12)=0,COUNTIF($A$5:$A$204,$A12)&gt;1,LEN($A12)&gt;30,LEN($B12)&gt;40,LEN($E12)&gt;80,LEN($F12)&gt;100,LEN($S12)&gt;250),"Revisar datos",IF(OR(AND($L12="Pendiente",$M12&lt;&gt;""),AND($L12&lt;&gt;"Pendiente",$M12=""),AND($M12&lt;&gt;"",OR(NOT(ISNUMBER($M12)),$M12&lt;$C12,$M12&gt;'Configuración'!$B$4)),AND($N12&lt;&gt;"",OR(NOT(ISNUMBER($N12)),$N12&lt;$C12,$N12&gt;'Configuración'!$B$4)),AND($O12&lt;&gt;"",OR(NOT(ISNUMBER($O12)),$O12&lt;$C12,$O12&gt;='Configuración'!$B$7+1))),"Revisar datos",IF($L12&lt;&gt;"Pendiente","Cerrada",IF($K12&lt;='Configuración'!$B$4,"Vencida",IF($O12="","Sin próximo seguimiento",IF(OR(NOT(ISNUMBER($O12)),$O12&lt;$C12),"Revisar datos",IF($O12&lt;='Configuración'!$B$4,"Seguimiento ahora",IF(($K12-'Configuración'!$B$4)*24&lt;='Configuración'!$B$5,"Próxima a vencer","En plazo")))))))),"Revisar datos"))</f>
        <v/>
      </c>
      <c r="R12" s="21" t="inlineStr">
        <is>
          <t>Operaciones B</t>
        </is>
      </c>
      <c r="S12" s="19" t="inlineStr">
        <is>
          <t>Caso ficticio de prueba 8</t>
        </is>
      </c>
    </row>
    <row r="13">
      <c r="A13" s="19" t="inlineStr">
        <is>
          <t>SOL-FIC-009</t>
        </is>
      </c>
      <c r="B13" s="19" t="inlineStr">
        <is>
          <t>INT-FIC-A09</t>
        </is>
      </c>
      <c r="C13" s="20" t="n">
        <v>46276.33333333334</v>
      </c>
      <c r="D13" s="21" t="inlineStr">
        <is>
          <t>Actividad</t>
        </is>
      </c>
      <c r="E13" s="19" t="inlineStr">
        <is>
          <t>Bahía Ejemplo</t>
        </is>
      </c>
      <c r="F13" s="19" t="inlineStr">
        <is>
          <t>Excursiones Demo Ficticias</t>
        </is>
      </c>
      <c r="G13" s="21" t="inlineStr">
        <is>
          <t>Normal</t>
        </is>
      </c>
      <c r="H13" s="22">
        <f>IF($A13="","",IFERROR(VLOOKUP($G13,'Configuración'!$A$10:$B$12,2,FALSE),""))</f>
        <v/>
      </c>
      <c r="I13" s="23" t="n">
        <v>4</v>
      </c>
      <c r="J13" s="22">
        <f>IF($A13="","",IFERROR(IF($I13&lt;&gt;"",$I13,$H13),""))</f>
        <v/>
      </c>
      <c r="K13" s="24">
        <f>IFERROR(IF(OR($A13="",$C13="",$J13="",NOT(ISNUMBER($C13)),NOT(ISNUMBER($J13)),$J13&lt;=0),"",$C13+$J13/24),"")</f>
        <v/>
      </c>
      <c r="L13" s="21" t="inlineStr">
        <is>
          <t>Pendiente</t>
        </is>
      </c>
      <c r="M13" s="20" t="n"/>
      <c r="N13" s="20" t="n">
        <v>46276.375</v>
      </c>
      <c r="O13" s="20" t="n">
        <v>46276.46875</v>
      </c>
      <c r="P13" s="22">
        <f>IFERROR(IF(OR($A13="",$L13&lt;&gt;"Pendiente",$K13="",NOT(ISNUMBER('Configuración'!$B$4))),"",ROUND(($K13-'Configuración'!$B$4)*24,1)),"")</f>
        <v/>
      </c>
      <c r="Q13" s="25">
        <f>IF($A13="","",IFERROR(IF(OR(NOT(ISNUMBER('Configuración'!$B$4)),NOT(ISNUMBER('Configuración'!$B$5)),'Configuración'!$B$5&lt;0,$B13="",$C13="",$D13="",$F13="",$G13="",$L13="",$R13="",NOT(ISNUMBER($C13)),$C13&lt;'Configuración'!$B$6,$C13&gt;'Configuración'!$B$4,NOT(ISNUMBER($H13)),$H13&lt;=0,NOT(ISNUMBER($J13)),$J13&lt;=0,COUNTIF('Configuración'!$E$4:$E$8,$D13)=0,COUNTIF('Configuración'!$A$10:$A$12,$G13)=0,COUNTIF('Configuración'!$D$4:$D$7,$L13)=0,COUNTIF('Configuración'!$F$4:$F$6,$R13)=0,COUNTIF($A$5:$A$204,$A13)&gt;1,LEN($A13)&gt;30,LEN($B13)&gt;40,LEN($E13)&gt;80,LEN($F13)&gt;100,LEN($S13)&gt;250),"Revisar datos",IF(OR(AND($L13="Pendiente",$M13&lt;&gt;""),AND($L13&lt;&gt;"Pendiente",$M13=""),AND($M13&lt;&gt;"",OR(NOT(ISNUMBER($M13)),$M13&lt;$C13,$M13&gt;'Configuración'!$B$4)),AND($N13&lt;&gt;"",OR(NOT(ISNUMBER($N13)),$N13&lt;$C13,$N13&gt;'Configuración'!$B$4)),AND($O13&lt;&gt;"",OR(NOT(ISNUMBER($O13)),$O13&lt;$C13,$O13&gt;='Configuración'!$B$7+1))),"Revisar datos",IF($L13&lt;&gt;"Pendiente","Cerrada",IF($K13&lt;='Configuración'!$B$4,"Vencida",IF($O13="","Sin próximo seguimiento",IF(OR(NOT(ISNUMBER($O13)),$O13&lt;$C13),"Revisar datos",IF($O13&lt;='Configuración'!$B$4,"Seguimiento ahora",IF(($K13-'Configuración'!$B$4)*24&lt;='Configuración'!$B$5,"Próxima a vencer","En plazo")))))))),"Revisar datos"))</f>
        <v/>
      </c>
      <c r="R13" s="21" t="inlineStr">
        <is>
          <t>Operaciones C</t>
        </is>
      </c>
      <c r="S13" s="19" t="inlineStr">
        <is>
          <t>Caso ficticio de prueba 9</t>
        </is>
      </c>
    </row>
    <row r="14">
      <c r="A14" s="19" t="inlineStr">
        <is>
          <t>SOL-FIC-010</t>
        </is>
      </c>
      <c r="B14" s="19" t="inlineStr">
        <is>
          <t>INT-FIC-A10</t>
        </is>
      </c>
      <c r="C14" s="20" t="n"/>
      <c r="D14" s="21" t="inlineStr">
        <is>
          <t>Traslado</t>
        </is>
      </c>
      <c r="E14" s="19" t="inlineStr">
        <is>
          <t>Zona de Prueba</t>
        </is>
      </c>
      <c r="F14" s="19" t="inlineStr">
        <is>
          <t>Proveedor Ficticio 10</t>
        </is>
      </c>
      <c r="G14" s="21" t="inlineStr">
        <is>
          <t>Normal</t>
        </is>
      </c>
      <c r="H14" s="22">
        <f>IF($A14="","",IFERROR(VLOOKUP($G14,'Configuración'!$A$10:$B$12,2,FALSE),""))</f>
        <v/>
      </c>
      <c r="I14" s="23" t="n"/>
      <c r="J14" s="22">
        <f>IF($A14="","",IFERROR(IF($I14&lt;&gt;"",$I14,$H14),""))</f>
        <v/>
      </c>
      <c r="K14" s="24">
        <f>IFERROR(IF(OR($A14="",$C14="",$J14="",NOT(ISNUMBER($C14)),NOT(ISNUMBER($J14)),$J14&lt;=0),"",$C14+$J14/24),"")</f>
        <v/>
      </c>
      <c r="L14" s="21" t="inlineStr">
        <is>
          <t>Pendiente</t>
        </is>
      </c>
      <c r="M14" s="20" t="n"/>
      <c r="N14" s="20" t="n"/>
      <c r="O14" s="20" t="n"/>
      <c r="P14" s="22">
        <f>IFERROR(IF(OR($A14="",$L14&lt;&gt;"Pendiente",$K14="",NOT(ISNUMBER('Configuración'!$B$4))),"",ROUND(($K14-'Configuración'!$B$4)*24,1)),"")</f>
        <v/>
      </c>
      <c r="Q14" s="25">
        <f>IF($A14="","",IFERROR(IF(OR(NOT(ISNUMBER('Configuración'!$B$4)),NOT(ISNUMBER('Configuración'!$B$5)),'Configuración'!$B$5&lt;0,$B14="",$C14="",$D14="",$F14="",$G14="",$L14="",$R14="",NOT(ISNUMBER($C14)),$C14&lt;'Configuración'!$B$6,$C14&gt;'Configuración'!$B$4,NOT(ISNUMBER($H14)),$H14&lt;=0,NOT(ISNUMBER($J14)),$J14&lt;=0,COUNTIF('Configuración'!$E$4:$E$8,$D14)=0,COUNTIF('Configuración'!$A$10:$A$12,$G14)=0,COUNTIF('Configuración'!$D$4:$D$7,$L14)=0,COUNTIF('Configuración'!$F$4:$F$6,$R14)=0,COUNTIF($A$5:$A$204,$A14)&gt;1,LEN($A14)&gt;30,LEN($B14)&gt;40,LEN($E14)&gt;80,LEN($F14)&gt;100,LEN($S14)&gt;250),"Revisar datos",IF(OR(AND($L14="Pendiente",$M14&lt;&gt;""),AND($L14&lt;&gt;"Pendiente",$M14=""),AND($M14&lt;&gt;"",OR(NOT(ISNUMBER($M14)),$M14&lt;$C14,$M14&gt;'Configuración'!$B$4)),AND($N14&lt;&gt;"",OR(NOT(ISNUMBER($N14)),$N14&lt;$C14,$N14&gt;'Configuración'!$B$4)),AND($O14&lt;&gt;"",OR(NOT(ISNUMBER($O14)),$O14&lt;$C14,$O14&gt;='Configuración'!$B$7+1))),"Revisar datos",IF($L14&lt;&gt;"Pendiente","Cerrada",IF($K14&lt;='Configuración'!$B$4,"Vencida",IF($O14="","Sin próximo seguimiento",IF(OR(NOT(ISNUMBER($O14)),$O14&lt;$C14),"Revisar datos",IF($O14&lt;='Configuración'!$B$4,"Seguimiento ahora",IF(($K14-'Configuración'!$B$4)*24&lt;='Configuración'!$B$5,"Próxima a vencer","En plazo")))))))),"Revisar datos"))</f>
        <v/>
      </c>
      <c r="R14" s="21" t="inlineStr">
        <is>
          <t>Operaciones A</t>
        </is>
      </c>
      <c r="S14" s="19" t="inlineStr">
        <is>
          <t>Caso ficticio de prueba 10</t>
        </is>
      </c>
    </row>
    <row r="15">
      <c r="A15" s="19" t="n"/>
      <c r="B15" s="19" t="n"/>
      <c r="C15" s="20" t="n"/>
      <c r="D15" s="21" t="n"/>
      <c r="E15" s="19" t="n"/>
      <c r="F15" s="19" t="n"/>
      <c r="G15" s="21" t="n"/>
      <c r="H15" s="22">
        <f>IF($A15="","",IFERROR(VLOOKUP($G15,'Configuración'!$A$10:$B$12,2,FALSE),""))</f>
        <v/>
      </c>
      <c r="I15" s="23" t="n"/>
      <c r="J15" s="22">
        <f>IF($A15="","",IFERROR(IF($I15&lt;&gt;"",$I15,$H15),""))</f>
        <v/>
      </c>
      <c r="K15" s="24">
        <f>IFERROR(IF(OR($A15="",$C15="",$J15="",NOT(ISNUMBER($C15)),NOT(ISNUMBER($J15)),$J15&lt;=0),"",$C15+$J15/24),"")</f>
        <v/>
      </c>
      <c r="L15" s="21" t="n"/>
      <c r="M15" s="20" t="n"/>
      <c r="N15" s="20" t="n"/>
      <c r="O15" s="20" t="n"/>
      <c r="P15" s="22">
        <f>IFERROR(IF(OR($A15="",$L15&lt;&gt;"Pendiente",$K15="",NOT(ISNUMBER('Configuración'!$B$4))),"",ROUND(($K15-'Configuración'!$B$4)*24,1)),"")</f>
        <v/>
      </c>
      <c r="Q15" s="25">
        <f>IF($A15="","",IFERROR(IF(OR(NOT(ISNUMBER('Configuración'!$B$4)),NOT(ISNUMBER('Configuración'!$B$5)),'Configuración'!$B$5&lt;0,$B15="",$C15="",$D15="",$F15="",$G15="",$L15="",$R15="",NOT(ISNUMBER($C15)),$C15&lt;'Configuración'!$B$6,$C15&gt;'Configuración'!$B$4,NOT(ISNUMBER($H15)),$H15&lt;=0,NOT(ISNUMBER($J15)),$J15&lt;=0,COUNTIF('Configuración'!$E$4:$E$8,$D15)=0,COUNTIF('Configuración'!$A$10:$A$12,$G15)=0,COUNTIF('Configuración'!$D$4:$D$7,$L15)=0,COUNTIF('Configuración'!$F$4:$F$6,$R15)=0,COUNTIF($A$5:$A$204,$A15)&gt;1,LEN($A15)&gt;30,LEN($B15)&gt;40,LEN($E15)&gt;80,LEN($F15)&gt;100,LEN($S15)&gt;250),"Revisar datos",IF(OR(AND($L15="Pendiente",$M15&lt;&gt;""),AND($L15&lt;&gt;"Pendiente",$M15=""),AND($M15&lt;&gt;"",OR(NOT(ISNUMBER($M15)),$M15&lt;$C15,$M15&gt;'Configuración'!$B$4)),AND($N15&lt;&gt;"",OR(NOT(ISNUMBER($N15)),$N15&lt;$C15,$N15&gt;'Configuración'!$B$4)),AND($O15&lt;&gt;"",OR(NOT(ISNUMBER($O15)),$O15&lt;$C15,$O15&gt;='Configuración'!$B$7+1))),"Revisar datos",IF($L15&lt;&gt;"Pendiente","Cerrada",IF($K15&lt;='Configuración'!$B$4,"Vencida",IF($O15="","Sin próximo seguimiento",IF(OR(NOT(ISNUMBER($O15)),$O15&lt;$C15),"Revisar datos",IF($O15&lt;='Configuración'!$B$4,"Seguimiento ahora",IF(($K15-'Configuración'!$B$4)*24&lt;='Configuración'!$B$5,"Próxima a vencer","En plazo")))))))),"Revisar datos"))</f>
        <v/>
      </c>
      <c r="R15" s="21" t="n"/>
      <c r="S15" s="19" t="n"/>
    </row>
    <row r="16">
      <c r="A16" s="19" t="n"/>
      <c r="B16" s="19" t="n"/>
      <c r="C16" s="20" t="n"/>
      <c r="D16" s="21" t="n"/>
      <c r="E16" s="19" t="n"/>
      <c r="F16" s="19" t="n"/>
      <c r="G16" s="21" t="n"/>
      <c r="H16" s="22">
        <f>IF($A16="","",IFERROR(VLOOKUP($G16,'Configuración'!$A$10:$B$12,2,FALSE),""))</f>
        <v/>
      </c>
      <c r="I16" s="23" t="n"/>
      <c r="J16" s="22">
        <f>IF($A16="","",IFERROR(IF($I16&lt;&gt;"",$I16,$H16),""))</f>
        <v/>
      </c>
      <c r="K16" s="24">
        <f>IFERROR(IF(OR($A16="",$C16="",$J16="",NOT(ISNUMBER($C16)),NOT(ISNUMBER($J16)),$J16&lt;=0),"",$C16+$J16/24),"")</f>
        <v/>
      </c>
      <c r="L16" s="21" t="n"/>
      <c r="M16" s="20" t="n"/>
      <c r="N16" s="20" t="n"/>
      <c r="O16" s="20" t="n"/>
      <c r="P16" s="22">
        <f>IFERROR(IF(OR($A16="",$L16&lt;&gt;"Pendiente",$K16="",NOT(ISNUMBER('Configuración'!$B$4))),"",ROUND(($K16-'Configuración'!$B$4)*24,1)),"")</f>
        <v/>
      </c>
      <c r="Q16" s="25">
        <f>IF($A16="","",IFERROR(IF(OR(NOT(ISNUMBER('Configuración'!$B$4)),NOT(ISNUMBER('Configuración'!$B$5)),'Configuración'!$B$5&lt;0,$B16="",$C16="",$D16="",$F16="",$G16="",$L16="",$R16="",NOT(ISNUMBER($C16)),$C16&lt;'Configuración'!$B$6,$C16&gt;'Configuración'!$B$4,NOT(ISNUMBER($H16)),$H16&lt;=0,NOT(ISNUMBER($J16)),$J16&lt;=0,COUNTIF('Configuración'!$E$4:$E$8,$D16)=0,COUNTIF('Configuración'!$A$10:$A$12,$G16)=0,COUNTIF('Configuración'!$D$4:$D$7,$L16)=0,COUNTIF('Configuración'!$F$4:$F$6,$R16)=0,COUNTIF($A$5:$A$204,$A16)&gt;1,LEN($A16)&gt;30,LEN($B16)&gt;40,LEN($E16)&gt;80,LEN($F16)&gt;100,LEN($S16)&gt;250),"Revisar datos",IF(OR(AND($L16="Pendiente",$M16&lt;&gt;""),AND($L16&lt;&gt;"Pendiente",$M16=""),AND($M16&lt;&gt;"",OR(NOT(ISNUMBER($M16)),$M16&lt;$C16,$M16&gt;'Configuración'!$B$4)),AND($N16&lt;&gt;"",OR(NOT(ISNUMBER($N16)),$N16&lt;$C16,$N16&gt;'Configuración'!$B$4)),AND($O16&lt;&gt;"",OR(NOT(ISNUMBER($O16)),$O16&lt;$C16,$O16&gt;='Configuración'!$B$7+1))),"Revisar datos",IF($L16&lt;&gt;"Pendiente","Cerrada",IF($K16&lt;='Configuración'!$B$4,"Vencida",IF($O16="","Sin próximo seguimiento",IF(OR(NOT(ISNUMBER($O16)),$O16&lt;$C16),"Revisar datos",IF($O16&lt;='Configuración'!$B$4,"Seguimiento ahora",IF(($K16-'Configuración'!$B$4)*24&lt;='Configuración'!$B$5,"Próxima a vencer","En plazo")))))))),"Revisar datos"))</f>
        <v/>
      </c>
      <c r="R16" s="21" t="n"/>
      <c r="S16" s="19" t="n"/>
    </row>
    <row r="17">
      <c r="A17" s="19" t="n"/>
      <c r="B17" s="19" t="n"/>
      <c r="C17" s="20" t="n"/>
      <c r="D17" s="21" t="n"/>
      <c r="E17" s="19" t="n"/>
      <c r="F17" s="19" t="n"/>
      <c r="G17" s="21" t="n"/>
      <c r="H17" s="22">
        <f>IF($A17="","",IFERROR(VLOOKUP($G17,'Configuración'!$A$10:$B$12,2,FALSE),""))</f>
        <v/>
      </c>
      <c r="I17" s="23" t="n"/>
      <c r="J17" s="22">
        <f>IF($A17="","",IFERROR(IF($I17&lt;&gt;"",$I17,$H17),""))</f>
        <v/>
      </c>
      <c r="K17" s="24">
        <f>IFERROR(IF(OR($A17="",$C17="",$J17="",NOT(ISNUMBER($C17)),NOT(ISNUMBER($J17)),$J17&lt;=0),"",$C17+$J17/24),"")</f>
        <v/>
      </c>
      <c r="L17" s="21" t="n"/>
      <c r="M17" s="20" t="n"/>
      <c r="N17" s="20" t="n"/>
      <c r="O17" s="20" t="n"/>
      <c r="P17" s="22">
        <f>IFERROR(IF(OR($A17="",$L17&lt;&gt;"Pendiente",$K17="",NOT(ISNUMBER('Configuración'!$B$4))),"",ROUND(($K17-'Configuración'!$B$4)*24,1)),"")</f>
        <v/>
      </c>
      <c r="Q17" s="25">
        <f>IF($A17="","",IFERROR(IF(OR(NOT(ISNUMBER('Configuración'!$B$4)),NOT(ISNUMBER('Configuración'!$B$5)),'Configuración'!$B$5&lt;0,$B17="",$C17="",$D17="",$F17="",$G17="",$L17="",$R17="",NOT(ISNUMBER($C17)),$C17&lt;'Configuración'!$B$6,$C17&gt;'Configuración'!$B$4,NOT(ISNUMBER($H17)),$H17&lt;=0,NOT(ISNUMBER($J17)),$J17&lt;=0,COUNTIF('Configuración'!$E$4:$E$8,$D17)=0,COUNTIF('Configuración'!$A$10:$A$12,$G17)=0,COUNTIF('Configuración'!$D$4:$D$7,$L17)=0,COUNTIF('Configuración'!$F$4:$F$6,$R17)=0,COUNTIF($A$5:$A$204,$A17)&gt;1,LEN($A17)&gt;30,LEN($B17)&gt;40,LEN($E17)&gt;80,LEN($F17)&gt;100,LEN($S17)&gt;250),"Revisar datos",IF(OR(AND($L17="Pendiente",$M17&lt;&gt;""),AND($L17&lt;&gt;"Pendiente",$M17=""),AND($M17&lt;&gt;"",OR(NOT(ISNUMBER($M17)),$M17&lt;$C17,$M17&gt;'Configuración'!$B$4)),AND($N17&lt;&gt;"",OR(NOT(ISNUMBER($N17)),$N17&lt;$C17,$N17&gt;'Configuración'!$B$4)),AND($O17&lt;&gt;"",OR(NOT(ISNUMBER($O17)),$O17&lt;$C17,$O17&gt;='Configuración'!$B$7+1))),"Revisar datos",IF($L17&lt;&gt;"Pendiente","Cerrada",IF($K17&lt;='Configuración'!$B$4,"Vencida",IF($O17="","Sin próximo seguimiento",IF(OR(NOT(ISNUMBER($O17)),$O17&lt;$C17),"Revisar datos",IF($O17&lt;='Configuración'!$B$4,"Seguimiento ahora",IF(($K17-'Configuración'!$B$4)*24&lt;='Configuración'!$B$5,"Próxima a vencer","En plazo")))))))),"Revisar datos"))</f>
        <v/>
      </c>
      <c r="R17" s="21" t="n"/>
      <c r="S17" s="19" t="n"/>
    </row>
    <row r="18">
      <c r="A18" s="19" t="n"/>
      <c r="B18" s="19" t="n"/>
      <c r="C18" s="20" t="n"/>
      <c r="D18" s="21" t="n"/>
      <c r="E18" s="19" t="n"/>
      <c r="F18" s="19" t="n"/>
      <c r="G18" s="21" t="n"/>
      <c r="H18" s="22">
        <f>IF($A18="","",IFERROR(VLOOKUP($G18,'Configuración'!$A$10:$B$12,2,FALSE),""))</f>
        <v/>
      </c>
      <c r="I18" s="23" t="n"/>
      <c r="J18" s="22">
        <f>IF($A18="","",IFERROR(IF($I18&lt;&gt;"",$I18,$H18),""))</f>
        <v/>
      </c>
      <c r="K18" s="24">
        <f>IFERROR(IF(OR($A18="",$C18="",$J18="",NOT(ISNUMBER($C18)),NOT(ISNUMBER($J18)),$J18&lt;=0),"",$C18+$J18/24),"")</f>
        <v/>
      </c>
      <c r="L18" s="21" t="n"/>
      <c r="M18" s="20" t="n"/>
      <c r="N18" s="20" t="n"/>
      <c r="O18" s="20" t="n"/>
      <c r="P18" s="22">
        <f>IFERROR(IF(OR($A18="",$L18&lt;&gt;"Pendiente",$K18="",NOT(ISNUMBER('Configuración'!$B$4))),"",ROUND(($K18-'Configuración'!$B$4)*24,1)),"")</f>
        <v/>
      </c>
      <c r="Q18" s="25">
        <f>IF($A18="","",IFERROR(IF(OR(NOT(ISNUMBER('Configuración'!$B$4)),NOT(ISNUMBER('Configuración'!$B$5)),'Configuración'!$B$5&lt;0,$B18="",$C18="",$D18="",$F18="",$G18="",$L18="",$R18="",NOT(ISNUMBER($C18)),$C18&lt;'Configuración'!$B$6,$C18&gt;'Configuración'!$B$4,NOT(ISNUMBER($H18)),$H18&lt;=0,NOT(ISNUMBER($J18)),$J18&lt;=0,COUNTIF('Configuración'!$E$4:$E$8,$D18)=0,COUNTIF('Configuración'!$A$10:$A$12,$G18)=0,COUNTIF('Configuración'!$D$4:$D$7,$L18)=0,COUNTIF('Configuración'!$F$4:$F$6,$R18)=0,COUNTIF($A$5:$A$204,$A18)&gt;1,LEN($A18)&gt;30,LEN($B18)&gt;40,LEN($E18)&gt;80,LEN($F18)&gt;100,LEN($S18)&gt;250),"Revisar datos",IF(OR(AND($L18="Pendiente",$M18&lt;&gt;""),AND($L18&lt;&gt;"Pendiente",$M18=""),AND($M18&lt;&gt;"",OR(NOT(ISNUMBER($M18)),$M18&lt;$C18,$M18&gt;'Configuración'!$B$4)),AND($N18&lt;&gt;"",OR(NOT(ISNUMBER($N18)),$N18&lt;$C18,$N18&gt;'Configuración'!$B$4)),AND($O18&lt;&gt;"",OR(NOT(ISNUMBER($O18)),$O18&lt;$C18,$O18&gt;='Configuración'!$B$7+1))),"Revisar datos",IF($L18&lt;&gt;"Pendiente","Cerrada",IF($K18&lt;='Configuración'!$B$4,"Vencida",IF($O18="","Sin próximo seguimiento",IF(OR(NOT(ISNUMBER($O18)),$O18&lt;$C18),"Revisar datos",IF($O18&lt;='Configuración'!$B$4,"Seguimiento ahora",IF(($K18-'Configuración'!$B$4)*24&lt;='Configuración'!$B$5,"Próxima a vencer","En plazo")))))))),"Revisar datos"))</f>
        <v/>
      </c>
      <c r="R18" s="21" t="n"/>
      <c r="S18" s="19" t="n"/>
    </row>
    <row r="19">
      <c r="A19" s="19" t="n"/>
      <c r="B19" s="19" t="n"/>
      <c r="C19" s="20" t="n"/>
      <c r="D19" s="21" t="n"/>
      <c r="E19" s="19" t="n"/>
      <c r="F19" s="19" t="n"/>
      <c r="G19" s="21" t="n"/>
      <c r="H19" s="22">
        <f>IF($A19="","",IFERROR(VLOOKUP($G19,'Configuración'!$A$10:$B$12,2,FALSE),""))</f>
        <v/>
      </c>
      <c r="I19" s="23" t="n"/>
      <c r="J19" s="22">
        <f>IF($A19="","",IFERROR(IF($I19&lt;&gt;"",$I19,$H19),""))</f>
        <v/>
      </c>
      <c r="K19" s="24">
        <f>IFERROR(IF(OR($A19="",$C19="",$J19="",NOT(ISNUMBER($C19)),NOT(ISNUMBER($J19)),$J19&lt;=0),"",$C19+$J19/24),"")</f>
        <v/>
      </c>
      <c r="L19" s="21" t="n"/>
      <c r="M19" s="20" t="n"/>
      <c r="N19" s="20" t="n"/>
      <c r="O19" s="20" t="n"/>
      <c r="P19" s="22">
        <f>IFERROR(IF(OR($A19="",$L19&lt;&gt;"Pendiente",$K19="",NOT(ISNUMBER('Configuración'!$B$4))),"",ROUND(($K19-'Configuración'!$B$4)*24,1)),"")</f>
        <v/>
      </c>
      <c r="Q19" s="25">
        <f>IF($A19="","",IFERROR(IF(OR(NOT(ISNUMBER('Configuración'!$B$4)),NOT(ISNUMBER('Configuración'!$B$5)),'Configuración'!$B$5&lt;0,$B19="",$C19="",$D19="",$F19="",$G19="",$L19="",$R19="",NOT(ISNUMBER($C19)),$C19&lt;'Configuración'!$B$6,$C19&gt;'Configuración'!$B$4,NOT(ISNUMBER($H19)),$H19&lt;=0,NOT(ISNUMBER($J19)),$J19&lt;=0,COUNTIF('Configuración'!$E$4:$E$8,$D19)=0,COUNTIF('Configuración'!$A$10:$A$12,$G19)=0,COUNTIF('Configuración'!$D$4:$D$7,$L19)=0,COUNTIF('Configuración'!$F$4:$F$6,$R19)=0,COUNTIF($A$5:$A$204,$A19)&gt;1,LEN($A19)&gt;30,LEN($B19)&gt;40,LEN($E19)&gt;80,LEN($F19)&gt;100,LEN($S19)&gt;250),"Revisar datos",IF(OR(AND($L19="Pendiente",$M19&lt;&gt;""),AND($L19&lt;&gt;"Pendiente",$M19=""),AND($M19&lt;&gt;"",OR(NOT(ISNUMBER($M19)),$M19&lt;$C19,$M19&gt;'Configuración'!$B$4)),AND($N19&lt;&gt;"",OR(NOT(ISNUMBER($N19)),$N19&lt;$C19,$N19&gt;'Configuración'!$B$4)),AND($O19&lt;&gt;"",OR(NOT(ISNUMBER($O19)),$O19&lt;$C19,$O19&gt;='Configuración'!$B$7+1))),"Revisar datos",IF($L19&lt;&gt;"Pendiente","Cerrada",IF($K19&lt;='Configuración'!$B$4,"Vencida",IF($O19="","Sin próximo seguimiento",IF(OR(NOT(ISNUMBER($O19)),$O19&lt;$C19),"Revisar datos",IF($O19&lt;='Configuración'!$B$4,"Seguimiento ahora",IF(($K19-'Configuración'!$B$4)*24&lt;='Configuración'!$B$5,"Próxima a vencer","En plazo")))))))),"Revisar datos"))</f>
        <v/>
      </c>
      <c r="R19" s="21" t="n"/>
      <c r="S19" s="19" t="n"/>
    </row>
    <row r="20">
      <c r="A20" s="19" t="n"/>
      <c r="B20" s="19" t="n"/>
      <c r="C20" s="20" t="n"/>
      <c r="D20" s="21" t="n"/>
      <c r="E20" s="19" t="n"/>
      <c r="F20" s="19" t="n"/>
      <c r="G20" s="21" t="n"/>
      <c r="H20" s="22">
        <f>IF($A20="","",IFERROR(VLOOKUP($G20,'Configuración'!$A$10:$B$12,2,FALSE),""))</f>
        <v/>
      </c>
      <c r="I20" s="23" t="n"/>
      <c r="J20" s="22">
        <f>IF($A20="","",IFERROR(IF($I20&lt;&gt;"",$I20,$H20),""))</f>
        <v/>
      </c>
      <c r="K20" s="24">
        <f>IFERROR(IF(OR($A20="",$C20="",$J20="",NOT(ISNUMBER($C20)),NOT(ISNUMBER($J20)),$J20&lt;=0),"",$C20+$J20/24),"")</f>
        <v/>
      </c>
      <c r="L20" s="21" t="n"/>
      <c r="M20" s="20" t="n"/>
      <c r="N20" s="20" t="n"/>
      <c r="O20" s="20" t="n"/>
      <c r="P20" s="22">
        <f>IFERROR(IF(OR($A20="",$L20&lt;&gt;"Pendiente",$K20="",NOT(ISNUMBER('Configuración'!$B$4))),"",ROUND(($K20-'Configuración'!$B$4)*24,1)),"")</f>
        <v/>
      </c>
      <c r="Q20" s="25">
        <f>IF($A20="","",IFERROR(IF(OR(NOT(ISNUMBER('Configuración'!$B$4)),NOT(ISNUMBER('Configuración'!$B$5)),'Configuración'!$B$5&lt;0,$B20="",$C20="",$D20="",$F20="",$G20="",$L20="",$R20="",NOT(ISNUMBER($C20)),$C20&lt;'Configuración'!$B$6,$C20&gt;'Configuración'!$B$4,NOT(ISNUMBER($H20)),$H20&lt;=0,NOT(ISNUMBER($J20)),$J20&lt;=0,COUNTIF('Configuración'!$E$4:$E$8,$D20)=0,COUNTIF('Configuración'!$A$10:$A$12,$G20)=0,COUNTIF('Configuración'!$D$4:$D$7,$L20)=0,COUNTIF('Configuración'!$F$4:$F$6,$R20)=0,COUNTIF($A$5:$A$204,$A20)&gt;1,LEN($A20)&gt;30,LEN($B20)&gt;40,LEN($E20)&gt;80,LEN($F20)&gt;100,LEN($S20)&gt;250),"Revisar datos",IF(OR(AND($L20="Pendiente",$M20&lt;&gt;""),AND($L20&lt;&gt;"Pendiente",$M20=""),AND($M20&lt;&gt;"",OR(NOT(ISNUMBER($M20)),$M20&lt;$C20,$M20&gt;'Configuración'!$B$4)),AND($N20&lt;&gt;"",OR(NOT(ISNUMBER($N20)),$N20&lt;$C20,$N20&gt;'Configuración'!$B$4)),AND($O20&lt;&gt;"",OR(NOT(ISNUMBER($O20)),$O20&lt;$C20,$O20&gt;='Configuración'!$B$7+1))),"Revisar datos",IF($L20&lt;&gt;"Pendiente","Cerrada",IF($K20&lt;='Configuración'!$B$4,"Vencida",IF($O20="","Sin próximo seguimiento",IF(OR(NOT(ISNUMBER($O20)),$O20&lt;$C20),"Revisar datos",IF($O20&lt;='Configuración'!$B$4,"Seguimiento ahora",IF(($K20-'Configuración'!$B$4)*24&lt;='Configuración'!$B$5,"Próxima a vencer","En plazo")))))))),"Revisar datos"))</f>
        <v/>
      </c>
      <c r="R20" s="21" t="n"/>
      <c r="S20" s="19" t="n"/>
    </row>
    <row r="21">
      <c r="A21" s="19" t="n"/>
      <c r="B21" s="19" t="n"/>
      <c r="C21" s="20" t="n"/>
      <c r="D21" s="21" t="n"/>
      <c r="E21" s="19" t="n"/>
      <c r="F21" s="19" t="n"/>
      <c r="G21" s="21" t="n"/>
      <c r="H21" s="22">
        <f>IF($A21="","",IFERROR(VLOOKUP($G21,'Configuración'!$A$10:$B$12,2,FALSE),""))</f>
        <v/>
      </c>
      <c r="I21" s="23" t="n"/>
      <c r="J21" s="22">
        <f>IF($A21="","",IFERROR(IF($I21&lt;&gt;"",$I21,$H21),""))</f>
        <v/>
      </c>
      <c r="K21" s="24">
        <f>IFERROR(IF(OR($A21="",$C21="",$J21="",NOT(ISNUMBER($C21)),NOT(ISNUMBER($J21)),$J21&lt;=0),"",$C21+$J21/24),"")</f>
        <v/>
      </c>
      <c r="L21" s="21" t="n"/>
      <c r="M21" s="20" t="n"/>
      <c r="N21" s="20" t="n"/>
      <c r="O21" s="20" t="n"/>
      <c r="P21" s="22">
        <f>IFERROR(IF(OR($A21="",$L21&lt;&gt;"Pendiente",$K21="",NOT(ISNUMBER('Configuración'!$B$4))),"",ROUND(($K21-'Configuración'!$B$4)*24,1)),"")</f>
        <v/>
      </c>
      <c r="Q21" s="25">
        <f>IF($A21="","",IFERROR(IF(OR(NOT(ISNUMBER('Configuración'!$B$4)),NOT(ISNUMBER('Configuración'!$B$5)),'Configuración'!$B$5&lt;0,$B21="",$C21="",$D21="",$F21="",$G21="",$L21="",$R21="",NOT(ISNUMBER($C21)),$C21&lt;'Configuración'!$B$6,$C21&gt;'Configuración'!$B$4,NOT(ISNUMBER($H21)),$H21&lt;=0,NOT(ISNUMBER($J21)),$J21&lt;=0,COUNTIF('Configuración'!$E$4:$E$8,$D21)=0,COUNTIF('Configuración'!$A$10:$A$12,$G21)=0,COUNTIF('Configuración'!$D$4:$D$7,$L21)=0,COUNTIF('Configuración'!$F$4:$F$6,$R21)=0,COUNTIF($A$5:$A$204,$A21)&gt;1,LEN($A21)&gt;30,LEN($B21)&gt;40,LEN($E21)&gt;80,LEN($F21)&gt;100,LEN($S21)&gt;250),"Revisar datos",IF(OR(AND($L21="Pendiente",$M21&lt;&gt;""),AND($L21&lt;&gt;"Pendiente",$M21=""),AND($M21&lt;&gt;"",OR(NOT(ISNUMBER($M21)),$M21&lt;$C21,$M21&gt;'Configuración'!$B$4)),AND($N21&lt;&gt;"",OR(NOT(ISNUMBER($N21)),$N21&lt;$C21,$N21&gt;'Configuración'!$B$4)),AND($O21&lt;&gt;"",OR(NOT(ISNUMBER($O21)),$O21&lt;$C21,$O21&gt;='Configuración'!$B$7+1))),"Revisar datos",IF($L21&lt;&gt;"Pendiente","Cerrada",IF($K21&lt;='Configuración'!$B$4,"Vencida",IF($O21="","Sin próximo seguimiento",IF(OR(NOT(ISNUMBER($O21)),$O21&lt;$C21),"Revisar datos",IF($O21&lt;='Configuración'!$B$4,"Seguimiento ahora",IF(($K21-'Configuración'!$B$4)*24&lt;='Configuración'!$B$5,"Próxima a vencer","En plazo")))))))),"Revisar datos"))</f>
        <v/>
      </c>
      <c r="R21" s="21" t="n"/>
      <c r="S21" s="19" t="n"/>
    </row>
    <row r="22">
      <c r="A22" s="19" t="n"/>
      <c r="B22" s="19" t="n"/>
      <c r="C22" s="20" t="n"/>
      <c r="D22" s="21" t="n"/>
      <c r="E22" s="19" t="n"/>
      <c r="F22" s="19" t="n"/>
      <c r="G22" s="21" t="n"/>
      <c r="H22" s="22">
        <f>IF($A22="","",IFERROR(VLOOKUP($G22,'Configuración'!$A$10:$B$12,2,FALSE),""))</f>
        <v/>
      </c>
      <c r="I22" s="23" t="n"/>
      <c r="J22" s="22">
        <f>IF($A22="","",IFERROR(IF($I22&lt;&gt;"",$I22,$H22),""))</f>
        <v/>
      </c>
      <c r="K22" s="24">
        <f>IFERROR(IF(OR($A22="",$C22="",$J22="",NOT(ISNUMBER($C22)),NOT(ISNUMBER($J22)),$J22&lt;=0),"",$C22+$J22/24),"")</f>
        <v/>
      </c>
      <c r="L22" s="21" t="n"/>
      <c r="M22" s="20" t="n"/>
      <c r="N22" s="20" t="n"/>
      <c r="O22" s="20" t="n"/>
      <c r="P22" s="22">
        <f>IFERROR(IF(OR($A22="",$L22&lt;&gt;"Pendiente",$K22="",NOT(ISNUMBER('Configuración'!$B$4))),"",ROUND(($K22-'Configuración'!$B$4)*24,1)),"")</f>
        <v/>
      </c>
      <c r="Q22" s="25">
        <f>IF($A22="","",IFERROR(IF(OR(NOT(ISNUMBER('Configuración'!$B$4)),NOT(ISNUMBER('Configuración'!$B$5)),'Configuración'!$B$5&lt;0,$B22="",$C22="",$D22="",$F22="",$G22="",$L22="",$R22="",NOT(ISNUMBER($C22)),$C22&lt;'Configuración'!$B$6,$C22&gt;'Configuración'!$B$4,NOT(ISNUMBER($H22)),$H22&lt;=0,NOT(ISNUMBER($J22)),$J22&lt;=0,COUNTIF('Configuración'!$E$4:$E$8,$D22)=0,COUNTIF('Configuración'!$A$10:$A$12,$G22)=0,COUNTIF('Configuración'!$D$4:$D$7,$L22)=0,COUNTIF('Configuración'!$F$4:$F$6,$R22)=0,COUNTIF($A$5:$A$204,$A22)&gt;1,LEN($A22)&gt;30,LEN($B22)&gt;40,LEN($E22)&gt;80,LEN($F22)&gt;100,LEN($S22)&gt;250),"Revisar datos",IF(OR(AND($L22="Pendiente",$M22&lt;&gt;""),AND($L22&lt;&gt;"Pendiente",$M22=""),AND($M22&lt;&gt;"",OR(NOT(ISNUMBER($M22)),$M22&lt;$C22,$M22&gt;'Configuración'!$B$4)),AND($N22&lt;&gt;"",OR(NOT(ISNUMBER($N22)),$N22&lt;$C22,$N22&gt;'Configuración'!$B$4)),AND($O22&lt;&gt;"",OR(NOT(ISNUMBER($O22)),$O22&lt;$C22,$O22&gt;='Configuración'!$B$7+1))),"Revisar datos",IF($L22&lt;&gt;"Pendiente","Cerrada",IF($K22&lt;='Configuración'!$B$4,"Vencida",IF($O22="","Sin próximo seguimiento",IF(OR(NOT(ISNUMBER($O22)),$O22&lt;$C22),"Revisar datos",IF($O22&lt;='Configuración'!$B$4,"Seguimiento ahora",IF(($K22-'Configuración'!$B$4)*24&lt;='Configuración'!$B$5,"Próxima a vencer","En plazo")))))))),"Revisar datos"))</f>
        <v/>
      </c>
      <c r="R22" s="21" t="n"/>
      <c r="S22" s="19" t="n"/>
    </row>
    <row r="23">
      <c r="A23" s="19" t="n"/>
      <c r="B23" s="19" t="n"/>
      <c r="C23" s="20" t="n"/>
      <c r="D23" s="21" t="n"/>
      <c r="E23" s="19" t="n"/>
      <c r="F23" s="19" t="n"/>
      <c r="G23" s="21" t="n"/>
      <c r="H23" s="22">
        <f>IF($A23="","",IFERROR(VLOOKUP($G23,'Configuración'!$A$10:$B$12,2,FALSE),""))</f>
        <v/>
      </c>
      <c r="I23" s="23" t="n"/>
      <c r="J23" s="22">
        <f>IF($A23="","",IFERROR(IF($I23&lt;&gt;"",$I23,$H23),""))</f>
        <v/>
      </c>
      <c r="K23" s="24">
        <f>IFERROR(IF(OR($A23="",$C23="",$J23="",NOT(ISNUMBER($C23)),NOT(ISNUMBER($J23)),$J23&lt;=0),"",$C23+$J23/24),"")</f>
        <v/>
      </c>
      <c r="L23" s="21" t="n"/>
      <c r="M23" s="20" t="n"/>
      <c r="N23" s="20" t="n"/>
      <c r="O23" s="20" t="n"/>
      <c r="P23" s="22">
        <f>IFERROR(IF(OR($A23="",$L23&lt;&gt;"Pendiente",$K23="",NOT(ISNUMBER('Configuración'!$B$4))),"",ROUND(($K23-'Configuración'!$B$4)*24,1)),"")</f>
        <v/>
      </c>
      <c r="Q23" s="25">
        <f>IF($A23="","",IFERROR(IF(OR(NOT(ISNUMBER('Configuración'!$B$4)),NOT(ISNUMBER('Configuración'!$B$5)),'Configuración'!$B$5&lt;0,$B23="",$C23="",$D23="",$F23="",$G23="",$L23="",$R23="",NOT(ISNUMBER($C23)),$C23&lt;'Configuración'!$B$6,$C23&gt;'Configuración'!$B$4,NOT(ISNUMBER($H23)),$H23&lt;=0,NOT(ISNUMBER($J23)),$J23&lt;=0,COUNTIF('Configuración'!$E$4:$E$8,$D23)=0,COUNTIF('Configuración'!$A$10:$A$12,$G23)=0,COUNTIF('Configuración'!$D$4:$D$7,$L23)=0,COUNTIF('Configuración'!$F$4:$F$6,$R23)=0,COUNTIF($A$5:$A$204,$A23)&gt;1,LEN($A23)&gt;30,LEN($B23)&gt;40,LEN($E23)&gt;80,LEN($F23)&gt;100,LEN($S23)&gt;250),"Revisar datos",IF(OR(AND($L23="Pendiente",$M23&lt;&gt;""),AND($L23&lt;&gt;"Pendiente",$M23=""),AND($M23&lt;&gt;"",OR(NOT(ISNUMBER($M23)),$M23&lt;$C23,$M23&gt;'Configuración'!$B$4)),AND($N23&lt;&gt;"",OR(NOT(ISNUMBER($N23)),$N23&lt;$C23,$N23&gt;'Configuración'!$B$4)),AND($O23&lt;&gt;"",OR(NOT(ISNUMBER($O23)),$O23&lt;$C23,$O23&gt;='Configuración'!$B$7+1))),"Revisar datos",IF($L23&lt;&gt;"Pendiente","Cerrada",IF($K23&lt;='Configuración'!$B$4,"Vencida",IF($O23="","Sin próximo seguimiento",IF(OR(NOT(ISNUMBER($O23)),$O23&lt;$C23),"Revisar datos",IF($O23&lt;='Configuración'!$B$4,"Seguimiento ahora",IF(($K23-'Configuración'!$B$4)*24&lt;='Configuración'!$B$5,"Próxima a vencer","En plazo")))))))),"Revisar datos"))</f>
        <v/>
      </c>
      <c r="R23" s="21" t="n"/>
      <c r="S23" s="19" t="n"/>
    </row>
    <row r="24">
      <c r="A24" s="19" t="n"/>
      <c r="B24" s="19" t="n"/>
      <c r="C24" s="20" t="n"/>
      <c r="D24" s="21" t="n"/>
      <c r="E24" s="19" t="n"/>
      <c r="F24" s="19" t="n"/>
      <c r="G24" s="21" t="n"/>
      <c r="H24" s="22">
        <f>IF($A24="","",IFERROR(VLOOKUP($G24,'Configuración'!$A$10:$B$12,2,FALSE),""))</f>
        <v/>
      </c>
      <c r="I24" s="23" t="n"/>
      <c r="J24" s="22">
        <f>IF($A24="","",IFERROR(IF($I24&lt;&gt;"",$I24,$H24),""))</f>
        <v/>
      </c>
      <c r="K24" s="24">
        <f>IFERROR(IF(OR($A24="",$C24="",$J24="",NOT(ISNUMBER($C24)),NOT(ISNUMBER($J24)),$J24&lt;=0),"",$C24+$J24/24),"")</f>
        <v/>
      </c>
      <c r="L24" s="21" t="n"/>
      <c r="M24" s="20" t="n"/>
      <c r="N24" s="20" t="n"/>
      <c r="O24" s="20" t="n"/>
      <c r="P24" s="22">
        <f>IFERROR(IF(OR($A24="",$L24&lt;&gt;"Pendiente",$K24="",NOT(ISNUMBER('Configuración'!$B$4))),"",ROUND(($K24-'Configuración'!$B$4)*24,1)),"")</f>
        <v/>
      </c>
      <c r="Q24" s="25">
        <f>IF($A24="","",IFERROR(IF(OR(NOT(ISNUMBER('Configuración'!$B$4)),NOT(ISNUMBER('Configuración'!$B$5)),'Configuración'!$B$5&lt;0,$B24="",$C24="",$D24="",$F24="",$G24="",$L24="",$R24="",NOT(ISNUMBER($C24)),$C24&lt;'Configuración'!$B$6,$C24&gt;'Configuración'!$B$4,NOT(ISNUMBER($H24)),$H24&lt;=0,NOT(ISNUMBER($J24)),$J24&lt;=0,COUNTIF('Configuración'!$E$4:$E$8,$D24)=0,COUNTIF('Configuración'!$A$10:$A$12,$G24)=0,COUNTIF('Configuración'!$D$4:$D$7,$L24)=0,COUNTIF('Configuración'!$F$4:$F$6,$R24)=0,COUNTIF($A$5:$A$204,$A24)&gt;1,LEN($A24)&gt;30,LEN($B24)&gt;40,LEN($E24)&gt;80,LEN($F24)&gt;100,LEN($S24)&gt;250),"Revisar datos",IF(OR(AND($L24="Pendiente",$M24&lt;&gt;""),AND($L24&lt;&gt;"Pendiente",$M24=""),AND($M24&lt;&gt;"",OR(NOT(ISNUMBER($M24)),$M24&lt;$C24,$M24&gt;'Configuración'!$B$4)),AND($N24&lt;&gt;"",OR(NOT(ISNUMBER($N24)),$N24&lt;$C24,$N24&gt;'Configuración'!$B$4)),AND($O24&lt;&gt;"",OR(NOT(ISNUMBER($O24)),$O24&lt;$C24,$O24&gt;='Configuración'!$B$7+1))),"Revisar datos",IF($L24&lt;&gt;"Pendiente","Cerrada",IF($K24&lt;='Configuración'!$B$4,"Vencida",IF($O24="","Sin próximo seguimiento",IF(OR(NOT(ISNUMBER($O24)),$O24&lt;$C24),"Revisar datos",IF($O24&lt;='Configuración'!$B$4,"Seguimiento ahora",IF(($K24-'Configuración'!$B$4)*24&lt;='Configuración'!$B$5,"Próxima a vencer","En plazo")))))))),"Revisar datos"))</f>
        <v/>
      </c>
      <c r="R24" s="21" t="n"/>
      <c r="S24" s="19" t="n"/>
    </row>
    <row r="25">
      <c r="A25" s="19" t="n"/>
      <c r="B25" s="19" t="n"/>
      <c r="C25" s="20" t="n"/>
      <c r="D25" s="21" t="n"/>
      <c r="E25" s="19" t="n"/>
      <c r="F25" s="19" t="n"/>
      <c r="G25" s="21" t="n"/>
      <c r="H25" s="22">
        <f>IF($A25="","",IFERROR(VLOOKUP($G25,'Configuración'!$A$10:$B$12,2,FALSE),""))</f>
        <v/>
      </c>
      <c r="I25" s="23" t="n"/>
      <c r="J25" s="22">
        <f>IF($A25="","",IFERROR(IF($I25&lt;&gt;"",$I25,$H25),""))</f>
        <v/>
      </c>
      <c r="K25" s="24">
        <f>IFERROR(IF(OR($A25="",$C25="",$J25="",NOT(ISNUMBER($C25)),NOT(ISNUMBER($J25)),$J25&lt;=0),"",$C25+$J25/24),"")</f>
        <v/>
      </c>
      <c r="L25" s="21" t="n"/>
      <c r="M25" s="20" t="n"/>
      <c r="N25" s="20" t="n"/>
      <c r="O25" s="20" t="n"/>
      <c r="P25" s="22">
        <f>IFERROR(IF(OR($A25="",$L25&lt;&gt;"Pendiente",$K25="",NOT(ISNUMBER('Configuración'!$B$4))),"",ROUND(($K25-'Configuración'!$B$4)*24,1)),"")</f>
        <v/>
      </c>
      <c r="Q25" s="25">
        <f>IF($A25="","",IFERROR(IF(OR(NOT(ISNUMBER('Configuración'!$B$4)),NOT(ISNUMBER('Configuración'!$B$5)),'Configuración'!$B$5&lt;0,$B25="",$C25="",$D25="",$F25="",$G25="",$L25="",$R25="",NOT(ISNUMBER($C25)),$C25&lt;'Configuración'!$B$6,$C25&gt;'Configuración'!$B$4,NOT(ISNUMBER($H25)),$H25&lt;=0,NOT(ISNUMBER($J25)),$J25&lt;=0,COUNTIF('Configuración'!$E$4:$E$8,$D25)=0,COUNTIF('Configuración'!$A$10:$A$12,$G25)=0,COUNTIF('Configuración'!$D$4:$D$7,$L25)=0,COUNTIF('Configuración'!$F$4:$F$6,$R25)=0,COUNTIF($A$5:$A$204,$A25)&gt;1,LEN($A25)&gt;30,LEN($B25)&gt;40,LEN($E25)&gt;80,LEN($F25)&gt;100,LEN($S25)&gt;250),"Revisar datos",IF(OR(AND($L25="Pendiente",$M25&lt;&gt;""),AND($L25&lt;&gt;"Pendiente",$M25=""),AND($M25&lt;&gt;"",OR(NOT(ISNUMBER($M25)),$M25&lt;$C25,$M25&gt;'Configuración'!$B$4)),AND($N25&lt;&gt;"",OR(NOT(ISNUMBER($N25)),$N25&lt;$C25,$N25&gt;'Configuración'!$B$4)),AND($O25&lt;&gt;"",OR(NOT(ISNUMBER($O25)),$O25&lt;$C25,$O25&gt;='Configuración'!$B$7+1))),"Revisar datos",IF($L25&lt;&gt;"Pendiente","Cerrada",IF($K25&lt;='Configuración'!$B$4,"Vencida",IF($O25="","Sin próximo seguimiento",IF(OR(NOT(ISNUMBER($O25)),$O25&lt;$C25),"Revisar datos",IF($O25&lt;='Configuración'!$B$4,"Seguimiento ahora",IF(($K25-'Configuración'!$B$4)*24&lt;='Configuración'!$B$5,"Próxima a vencer","En plazo")))))))),"Revisar datos"))</f>
        <v/>
      </c>
      <c r="R25" s="21" t="n"/>
      <c r="S25" s="19" t="n"/>
    </row>
    <row r="26">
      <c r="A26" s="19" t="n"/>
      <c r="B26" s="19" t="n"/>
      <c r="C26" s="20" t="n"/>
      <c r="D26" s="21" t="n"/>
      <c r="E26" s="19" t="n"/>
      <c r="F26" s="19" t="n"/>
      <c r="G26" s="21" t="n"/>
      <c r="H26" s="22">
        <f>IF($A26="","",IFERROR(VLOOKUP($G26,'Configuración'!$A$10:$B$12,2,FALSE),""))</f>
        <v/>
      </c>
      <c r="I26" s="23" t="n"/>
      <c r="J26" s="22">
        <f>IF($A26="","",IFERROR(IF($I26&lt;&gt;"",$I26,$H26),""))</f>
        <v/>
      </c>
      <c r="K26" s="24">
        <f>IFERROR(IF(OR($A26="",$C26="",$J26="",NOT(ISNUMBER($C26)),NOT(ISNUMBER($J26)),$J26&lt;=0),"",$C26+$J26/24),"")</f>
        <v/>
      </c>
      <c r="L26" s="21" t="n"/>
      <c r="M26" s="20" t="n"/>
      <c r="N26" s="20" t="n"/>
      <c r="O26" s="20" t="n"/>
      <c r="P26" s="22">
        <f>IFERROR(IF(OR($A26="",$L26&lt;&gt;"Pendiente",$K26="",NOT(ISNUMBER('Configuración'!$B$4))),"",ROUND(($K26-'Configuración'!$B$4)*24,1)),"")</f>
        <v/>
      </c>
      <c r="Q26" s="25">
        <f>IF($A26="","",IFERROR(IF(OR(NOT(ISNUMBER('Configuración'!$B$4)),NOT(ISNUMBER('Configuración'!$B$5)),'Configuración'!$B$5&lt;0,$B26="",$C26="",$D26="",$F26="",$G26="",$L26="",$R26="",NOT(ISNUMBER($C26)),$C26&lt;'Configuración'!$B$6,$C26&gt;'Configuración'!$B$4,NOT(ISNUMBER($H26)),$H26&lt;=0,NOT(ISNUMBER($J26)),$J26&lt;=0,COUNTIF('Configuración'!$E$4:$E$8,$D26)=0,COUNTIF('Configuración'!$A$10:$A$12,$G26)=0,COUNTIF('Configuración'!$D$4:$D$7,$L26)=0,COUNTIF('Configuración'!$F$4:$F$6,$R26)=0,COUNTIF($A$5:$A$204,$A26)&gt;1,LEN($A26)&gt;30,LEN($B26)&gt;40,LEN($E26)&gt;80,LEN($F26)&gt;100,LEN($S26)&gt;250),"Revisar datos",IF(OR(AND($L26="Pendiente",$M26&lt;&gt;""),AND($L26&lt;&gt;"Pendiente",$M26=""),AND($M26&lt;&gt;"",OR(NOT(ISNUMBER($M26)),$M26&lt;$C26,$M26&gt;'Configuración'!$B$4)),AND($N26&lt;&gt;"",OR(NOT(ISNUMBER($N26)),$N26&lt;$C26,$N26&gt;'Configuración'!$B$4)),AND($O26&lt;&gt;"",OR(NOT(ISNUMBER($O26)),$O26&lt;$C26,$O26&gt;='Configuración'!$B$7+1))),"Revisar datos",IF($L26&lt;&gt;"Pendiente","Cerrada",IF($K26&lt;='Configuración'!$B$4,"Vencida",IF($O26="","Sin próximo seguimiento",IF(OR(NOT(ISNUMBER($O26)),$O26&lt;$C26),"Revisar datos",IF($O26&lt;='Configuración'!$B$4,"Seguimiento ahora",IF(($K26-'Configuración'!$B$4)*24&lt;='Configuración'!$B$5,"Próxima a vencer","En plazo")))))))),"Revisar datos"))</f>
        <v/>
      </c>
      <c r="R26" s="21" t="n"/>
      <c r="S26" s="19" t="n"/>
    </row>
    <row r="27">
      <c r="A27" s="19" t="n"/>
      <c r="B27" s="19" t="n"/>
      <c r="C27" s="20" t="n"/>
      <c r="D27" s="21" t="n"/>
      <c r="E27" s="19" t="n"/>
      <c r="F27" s="19" t="n"/>
      <c r="G27" s="21" t="n"/>
      <c r="H27" s="22">
        <f>IF($A27="","",IFERROR(VLOOKUP($G27,'Configuración'!$A$10:$B$12,2,FALSE),""))</f>
        <v/>
      </c>
      <c r="I27" s="23" t="n"/>
      <c r="J27" s="22">
        <f>IF($A27="","",IFERROR(IF($I27&lt;&gt;"",$I27,$H27),""))</f>
        <v/>
      </c>
      <c r="K27" s="24">
        <f>IFERROR(IF(OR($A27="",$C27="",$J27="",NOT(ISNUMBER($C27)),NOT(ISNUMBER($J27)),$J27&lt;=0),"",$C27+$J27/24),"")</f>
        <v/>
      </c>
      <c r="L27" s="21" t="n"/>
      <c r="M27" s="20" t="n"/>
      <c r="N27" s="20" t="n"/>
      <c r="O27" s="20" t="n"/>
      <c r="P27" s="22">
        <f>IFERROR(IF(OR($A27="",$L27&lt;&gt;"Pendiente",$K27="",NOT(ISNUMBER('Configuración'!$B$4))),"",ROUND(($K27-'Configuración'!$B$4)*24,1)),"")</f>
        <v/>
      </c>
      <c r="Q27" s="25">
        <f>IF($A27="","",IFERROR(IF(OR(NOT(ISNUMBER('Configuración'!$B$4)),NOT(ISNUMBER('Configuración'!$B$5)),'Configuración'!$B$5&lt;0,$B27="",$C27="",$D27="",$F27="",$G27="",$L27="",$R27="",NOT(ISNUMBER($C27)),$C27&lt;'Configuración'!$B$6,$C27&gt;'Configuración'!$B$4,NOT(ISNUMBER($H27)),$H27&lt;=0,NOT(ISNUMBER($J27)),$J27&lt;=0,COUNTIF('Configuración'!$E$4:$E$8,$D27)=0,COUNTIF('Configuración'!$A$10:$A$12,$G27)=0,COUNTIF('Configuración'!$D$4:$D$7,$L27)=0,COUNTIF('Configuración'!$F$4:$F$6,$R27)=0,COUNTIF($A$5:$A$204,$A27)&gt;1,LEN($A27)&gt;30,LEN($B27)&gt;40,LEN($E27)&gt;80,LEN($F27)&gt;100,LEN($S27)&gt;250),"Revisar datos",IF(OR(AND($L27="Pendiente",$M27&lt;&gt;""),AND($L27&lt;&gt;"Pendiente",$M27=""),AND($M27&lt;&gt;"",OR(NOT(ISNUMBER($M27)),$M27&lt;$C27,$M27&gt;'Configuración'!$B$4)),AND($N27&lt;&gt;"",OR(NOT(ISNUMBER($N27)),$N27&lt;$C27,$N27&gt;'Configuración'!$B$4)),AND($O27&lt;&gt;"",OR(NOT(ISNUMBER($O27)),$O27&lt;$C27,$O27&gt;='Configuración'!$B$7+1))),"Revisar datos",IF($L27&lt;&gt;"Pendiente","Cerrada",IF($K27&lt;='Configuración'!$B$4,"Vencida",IF($O27="","Sin próximo seguimiento",IF(OR(NOT(ISNUMBER($O27)),$O27&lt;$C27),"Revisar datos",IF($O27&lt;='Configuración'!$B$4,"Seguimiento ahora",IF(($K27-'Configuración'!$B$4)*24&lt;='Configuración'!$B$5,"Próxima a vencer","En plazo")))))))),"Revisar datos"))</f>
        <v/>
      </c>
      <c r="R27" s="21" t="n"/>
      <c r="S27" s="19" t="n"/>
    </row>
    <row r="28">
      <c r="A28" s="19" t="n"/>
      <c r="B28" s="19" t="n"/>
      <c r="C28" s="20" t="n"/>
      <c r="D28" s="21" t="n"/>
      <c r="E28" s="19" t="n"/>
      <c r="F28" s="19" t="n"/>
      <c r="G28" s="21" t="n"/>
      <c r="H28" s="22">
        <f>IF($A28="","",IFERROR(VLOOKUP($G28,'Configuración'!$A$10:$B$12,2,FALSE),""))</f>
        <v/>
      </c>
      <c r="I28" s="23" t="n"/>
      <c r="J28" s="22">
        <f>IF($A28="","",IFERROR(IF($I28&lt;&gt;"",$I28,$H28),""))</f>
        <v/>
      </c>
      <c r="K28" s="24">
        <f>IFERROR(IF(OR($A28="",$C28="",$J28="",NOT(ISNUMBER($C28)),NOT(ISNUMBER($J28)),$J28&lt;=0),"",$C28+$J28/24),"")</f>
        <v/>
      </c>
      <c r="L28" s="21" t="n"/>
      <c r="M28" s="20" t="n"/>
      <c r="N28" s="20" t="n"/>
      <c r="O28" s="20" t="n"/>
      <c r="P28" s="22">
        <f>IFERROR(IF(OR($A28="",$L28&lt;&gt;"Pendiente",$K28="",NOT(ISNUMBER('Configuración'!$B$4))),"",ROUND(($K28-'Configuración'!$B$4)*24,1)),"")</f>
        <v/>
      </c>
      <c r="Q28" s="25">
        <f>IF($A28="","",IFERROR(IF(OR(NOT(ISNUMBER('Configuración'!$B$4)),NOT(ISNUMBER('Configuración'!$B$5)),'Configuración'!$B$5&lt;0,$B28="",$C28="",$D28="",$F28="",$G28="",$L28="",$R28="",NOT(ISNUMBER($C28)),$C28&lt;'Configuración'!$B$6,$C28&gt;'Configuración'!$B$4,NOT(ISNUMBER($H28)),$H28&lt;=0,NOT(ISNUMBER($J28)),$J28&lt;=0,COUNTIF('Configuración'!$E$4:$E$8,$D28)=0,COUNTIF('Configuración'!$A$10:$A$12,$G28)=0,COUNTIF('Configuración'!$D$4:$D$7,$L28)=0,COUNTIF('Configuración'!$F$4:$F$6,$R28)=0,COUNTIF($A$5:$A$204,$A28)&gt;1,LEN($A28)&gt;30,LEN($B28)&gt;40,LEN($E28)&gt;80,LEN($F28)&gt;100,LEN($S28)&gt;250),"Revisar datos",IF(OR(AND($L28="Pendiente",$M28&lt;&gt;""),AND($L28&lt;&gt;"Pendiente",$M28=""),AND($M28&lt;&gt;"",OR(NOT(ISNUMBER($M28)),$M28&lt;$C28,$M28&gt;'Configuración'!$B$4)),AND($N28&lt;&gt;"",OR(NOT(ISNUMBER($N28)),$N28&lt;$C28,$N28&gt;'Configuración'!$B$4)),AND($O28&lt;&gt;"",OR(NOT(ISNUMBER($O28)),$O28&lt;$C28,$O28&gt;='Configuración'!$B$7+1))),"Revisar datos",IF($L28&lt;&gt;"Pendiente","Cerrada",IF($K28&lt;='Configuración'!$B$4,"Vencida",IF($O28="","Sin próximo seguimiento",IF(OR(NOT(ISNUMBER($O28)),$O28&lt;$C28),"Revisar datos",IF($O28&lt;='Configuración'!$B$4,"Seguimiento ahora",IF(($K28-'Configuración'!$B$4)*24&lt;='Configuración'!$B$5,"Próxima a vencer","En plazo")))))))),"Revisar datos"))</f>
        <v/>
      </c>
      <c r="R28" s="21" t="n"/>
      <c r="S28" s="19" t="n"/>
    </row>
    <row r="29">
      <c r="A29" s="19" t="n"/>
      <c r="B29" s="19" t="n"/>
      <c r="C29" s="20" t="n"/>
      <c r="D29" s="21" t="n"/>
      <c r="E29" s="19" t="n"/>
      <c r="F29" s="19" t="n"/>
      <c r="G29" s="21" t="n"/>
      <c r="H29" s="22">
        <f>IF($A29="","",IFERROR(VLOOKUP($G29,'Configuración'!$A$10:$B$12,2,FALSE),""))</f>
        <v/>
      </c>
      <c r="I29" s="23" t="n"/>
      <c r="J29" s="22">
        <f>IF($A29="","",IFERROR(IF($I29&lt;&gt;"",$I29,$H29),""))</f>
        <v/>
      </c>
      <c r="K29" s="24">
        <f>IFERROR(IF(OR($A29="",$C29="",$J29="",NOT(ISNUMBER($C29)),NOT(ISNUMBER($J29)),$J29&lt;=0),"",$C29+$J29/24),"")</f>
        <v/>
      </c>
      <c r="L29" s="21" t="n"/>
      <c r="M29" s="20" t="n"/>
      <c r="N29" s="20" t="n"/>
      <c r="O29" s="20" t="n"/>
      <c r="P29" s="22">
        <f>IFERROR(IF(OR($A29="",$L29&lt;&gt;"Pendiente",$K29="",NOT(ISNUMBER('Configuración'!$B$4))),"",ROUND(($K29-'Configuración'!$B$4)*24,1)),"")</f>
        <v/>
      </c>
      <c r="Q29" s="25">
        <f>IF($A29="","",IFERROR(IF(OR(NOT(ISNUMBER('Configuración'!$B$4)),NOT(ISNUMBER('Configuración'!$B$5)),'Configuración'!$B$5&lt;0,$B29="",$C29="",$D29="",$F29="",$G29="",$L29="",$R29="",NOT(ISNUMBER($C29)),$C29&lt;'Configuración'!$B$6,$C29&gt;'Configuración'!$B$4,NOT(ISNUMBER($H29)),$H29&lt;=0,NOT(ISNUMBER($J29)),$J29&lt;=0,COUNTIF('Configuración'!$E$4:$E$8,$D29)=0,COUNTIF('Configuración'!$A$10:$A$12,$G29)=0,COUNTIF('Configuración'!$D$4:$D$7,$L29)=0,COUNTIF('Configuración'!$F$4:$F$6,$R29)=0,COUNTIF($A$5:$A$204,$A29)&gt;1,LEN($A29)&gt;30,LEN($B29)&gt;40,LEN($E29)&gt;80,LEN($F29)&gt;100,LEN($S29)&gt;250),"Revisar datos",IF(OR(AND($L29="Pendiente",$M29&lt;&gt;""),AND($L29&lt;&gt;"Pendiente",$M29=""),AND($M29&lt;&gt;"",OR(NOT(ISNUMBER($M29)),$M29&lt;$C29,$M29&gt;'Configuración'!$B$4)),AND($N29&lt;&gt;"",OR(NOT(ISNUMBER($N29)),$N29&lt;$C29,$N29&gt;'Configuración'!$B$4)),AND($O29&lt;&gt;"",OR(NOT(ISNUMBER($O29)),$O29&lt;$C29,$O29&gt;='Configuración'!$B$7+1))),"Revisar datos",IF($L29&lt;&gt;"Pendiente","Cerrada",IF($K29&lt;='Configuración'!$B$4,"Vencida",IF($O29="","Sin próximo seguimiento",IF(OR(NOT(ISNUMBER($O29)),$O29&lt;$C29),"Revisar datos",IF($O29&lt;='Configuración'!$B$4,"Seguimiento ahora",IF(($K29-'Configuración'!$B$4)*24&lt;='Configuración'!$B$5,"Próxima a vencer","En plazo")))))))),"Revisar datos"))</f>
        <v/>
      </c>
      <c r="R29" s="21" t="n"/>
      <c r="S29" s="19" t="n"/>
    </row>
    <row r="30">
      <c r="A30" s="19" t="n"/>
      <c r="B30" s="19" t="n"/>
      <c r="C30" s="20" t="n"/>
      <c r="D30" s="21" t="n"/>
      <c r="E30" s="19" t="n"/>
      <c r="F30" s="19" t="n"/>
      <c r="G30" s="21" t="n"/>
      <c r="H30" s="22">
        <f>IF($A30="","",IFERROR(VLOOKUP($G30,'Configuración'!$A$10:$B$12,2,FALSE),""))</f>
        <v/>
      </c>
      <c r="I30" s="23" t="n"/>
      <c r="J30" s="22">
        <f>IF($A30="","",IFERROR(IF($I30&lt;&gt;"",$I30,$H30),""))</f>
        <v/>
      </c>
      <c r="K30" s="24">
        <f>IFERROR(IF(OR($A30="",$C30="",$J30="",NOT(ISNUMBER($C30)),NOT(ISNUMBER($J30)),$J30&lt;=0),"",$C30+$J30/24),"")</f>
        <v/>
      </c>
      <c r="L30" s="21" t="n"/>
      <c r="M30" s="20" t="n"/>
      <c r="N30" s="20" t="n"/>
      <c r="O30" s="20" t="n"/>
      <c r="P30" s="22">
        <f>IFERROR(IF(OR($A30="",$L30&lt;&gt;"Pendiente",$K30="",NOT(ISNUMBER('Configuración'!$B$4))),"",ROUND(($K30-'Configuración'!$B$4)*24,1)),"")</f>
        <v/>
      </c>
      <c r="Q30" s="25">
        <f>IF($A30="","",IFERROR(IF(OR(NOT(ISNUMBER('Configuración'!$B$4)),NOT(ISNUMBER('Configuración'!$B$5)),'Configuración'!$B$5&lt;0,$B30="",$C30="",$D30="",$F30="",$G30="",$L30="",$R30="",NOT(ISNUMBER($C30)),$C30&lt;'Configuración'!$B$6,$C30&gt;'Configuración'!$B$4,NOT(ISNUMBER($H30)),$H30&lt;=0,NOT(ISNUMBER($J30)),$J30&lt;=0,COUNTIF('Configuración'!$E$4:$E$8,$D30)=0,COUNTIF('Configuración'!$A$10:$A$12,$G30)=0,COUNTIF('Configuración'!$D$4:$D$7,$L30)=0,COUNTIF('Configuración'!$F$4:$F$6,$R30)=0,COUNTIF($A$5:$A$204,$A30)&gt;1,LEN($A30)&gt;30,LEN($B30)&gt;40,LEN($E30)&gt;80,LEN($F30)&gt;100,LEN($S30)&gt;250),"Revisar datos",IF(OR(AND($L30="Pendiente",$M30&lt;&gt;""),AND($L30&lt;&gt;"Pendiente",$M30=""),AND($M30&lt;&gt;"",OR(NOT(ISNUMBER($M30)),$M30&lt;$C30,$M30&gt;'Configuración'!$B$4)),AND($N30&lt;&gt;"",OR(NOT(ISNUMBER($N30)),$N30&lt;$C30,$N30&gt;'Configuración'!$B$4)),AND($O30&lt;&gt;"",OR(NOT(ISNUMBER($O30)),$O30&lt;$C30,$O30&gt;='Configuración'!$B$7+1))),"Revisar datos",IF($L30&lt;&gt;"Pendiente","Cerrada",IF($K30&lt;='Configuración'!$B$4,"Vencida",IF($O30="","Sin próximo seguimiento",IF(OR(NOT(ISNUMBER($O30)),$O30&lt;$C30),"Revisar datos",IF($O30&lt;='Configuración'!$B$4,"Seguimiento ahora",IF(($K30-'Configuración'!$B$4)*24&lt;='Configuración'!$B$5,"Próxima a vencer","En plazo")))))))),"Revisar datos"))</f>
        <v/>
      </c>
      <c r="R30" s="21" t="n"/>
      <c r="S30" s="19" t="n"/>
    </row>
    <row r="31">
      <c r="A31" s="19" t="n"/>
      <c r="B31" s="19" t="n"/>
      <c r="C31" s="20" t="n"/>
      <c r="D31" s="21" t="n"/>
      <c r="E31" s="19" t="n"/>
      <c r="F31" s="19" t="n"/>
      <c r="G31" s="21" t="n"/>
      <c r="H31" s="22">
        <f>IF($A31="","",IFERROR(VLOOKUP($G31,'Configuración'!$A$10:$B$12,2,FALSE),""))</f>
        <v/>
      </c>
      <c r="I31" s="23" t="n"/>
      <c r="J31" s="22">
        <f>IF($A31="","",IFERROR(IF($I31&lt;&gt;"",$I31,$H31),""))</f>
        <v/>
      </c>
      <c r="K31" s="24">
        <f>IFERROR(IF(OR($A31="",$C31="",$J31="",NOT(ISNUMBER($C31)),NOT(ISNUMBER($J31)),$J31&lt;=0),"",$C31+$J31/24),"")</f>
        <v/>
      </c>
      <c r="L31" s="21" t="n"/>
      <c r="M31" s="20" t="n"/>
      <c r="N31" s="20" t="n"/>
      <c r="O31" s="20" t="n"/>
      <c r="P31" s="22">
        <f>IFERROR(IF(OR($A31="",$L31&lt;&gt;"Pendiente",$K31="",NOT(ISNUMBER('Configuración'!$B$4))),"",ROUND(($K31-'Configuración'!$B$4)*24,1)),"")</f>
        <v/>
      </c>
      <c r="Q31" s="25">
        <f>IF($A31="","",IFERROR(IF(OR(NOT(ISNUMBER('Configuración'!$B$4)),NOT(ISNUMBER('Configuración'!$B$5)),'Configuración'!$B$5&lt;0,$B31="",$C31="",$D31="",$F31="",$G31="",$L31="",$R31="",NOT(ISNUMBER($C31)),$C31&lt;'Configuración'!$B$6,$C31&gt;'Configuración'!$B$4,NOT(ISNUMBER($H31)),$H31&lt;=0,NOT(ISNUMBER($J31)),$J31&lt;=0,COUNTIF('Configuración'!$E$4:$E$8,$D31)=0,COUNTIF('Configuración'!$A$10:$A$12,$G31)=0,COUNTIF('Configuración'!$D$4:$D$7,$L31)=0,COUNTIF('Configuración'!$F$4:$F$6,$R31)=0,COUNTIF($A$5:$A$204,$A31)&gt;1,LEN($A31)&gt;30,LEN($B31)&gt;40,LEN($E31)&gt;80,LEN($F31)&gt;100,LEN($S31)&gt;250),"Revisar datos",IF(OR(AND($L31="Pendiente",$M31&lt;&gt;""),AND($L31&lt;&gt;"Pendiente",$M31=""),AND($M31&lt;&gt;"",OR(NOT(ISNUMBER($M31)),$M31&lt;$C31,$M31&gt;'Configuración'!$B$4)),AND($N31&lt;&gt;"",OR(NOT(ISNUMBER($N31)),$N31&lt;$C31,$N31&gt;'Configuración'!$B$4)),AND($O31&lt;&gt;"",OR(NOT(ISNUMBER($O31)),$O31&lt;$C31,$O31&gt;='Configuración'!$B$7+1))),"Revisar datos",IF($L31&lt;&gt;"Pendiente","Cerrada",IF($K31&lt;='Configuración'!$B$4,"Vencida",IF($O31="","Sin próximo seguimiento",IF(OR(NOT(ISNUMBER($O31)),$O31&lt;$C31),"Revisar datos",IF($O31&lt;='Configuración'!$B$4,"Seguimiento ahora",IF(($K31-'Configuración'!$B$4)*24&lt;='Configuración'!$B$5,"Próxima a vencer","En plazo")))))))),"Revisar datos"))</f>
        <v/>
      </c>
      <c r="R31" s="21" t="n"/>
      <c r="S31" s="19" t="n"/>
    </row>
    <row r="32">
      <c r="A32" s="19" t="n"/>
      <c r="B32" s="19" t="n"/>
      <c r="C32" s="20" t="n"/>
      <c r="D32" s="21" t="n"/>
      <c r="E32" s="19" t="n"/>
      <c r="F32" s="19" t="n"/>
      <c r="G32" s="21" t="n"/>
      <c r="H32" s="22">
        <f>IF($A32="","",IFERROR(VLOOKUP($G32,'Configuración'!$A$10:$B$12,2,FALSE),""))</f>
        <v/>
      </c>
      <c r="I32" s="23" t="n"/>
      <c r="J32" s="22">
        <f>IF($A32="","",IFERROR(IF($I32&lt;&gt;"",$I32,$H32),""))</f>
        <v/>
      </c>
      <c r="K32" s="24">
        <f>IFERROR(IF(OR($A32="",$C32="",$J32="",NOT(ISNUMBER($C32)),NOT(ISNUMBER($J32)),$J32&lt;=0),"",$C32+$J32/24),"")</f>
        <v/>
      </c>
      <c r="L32" s="21" t="n"/>
      <c r="M32" s="20" t="n"/>
      <c r="N32" s="20" t="n"/>
      <c r="O32" s="20" t="n"/>
      <c r="P32" s="22">
        <f>IFERROR(IF(OR($A32="",$L32&lt;&gt;"Pendiente",$K32="",NOT(ISNUMBER('Configuración'!$B$4))),"",ROUND(($K32-'Configuración'!$B$4)*24,1)),"")</f>
        <v/>
      </c>
      <c r="Q32" s="25">
        <f>IF($A32="","",IFERROR(IF(OR(NOT(ISNUMBER('Configuración'!$B$4)),NOT(ISNUMBER('Configuración'!$B$5)),'Configuración'!$B$5&lt;0,$B32="",$C32="",$D32="",$F32="",$G32="",$L32="",$R32="",NOT(ISNUMBER($C32)),$C32&lt;'Configuración'!$B$6,$C32&gt;'Configuración'!$B$4,NOT(ISNUMBER($H32)),$H32&lt;=0,NOT(ISNUMBER($J32)),$J32&lt;=0,COUNTIF('Configuración'!$E$4:$E$8,$D32)=0,COUNTIF('Configuración'!$A$10:$A$12,$G32)=0,COUNTIF('Configuración'!$D$4:$D$7,$L32)=0,COUNTIF('Configuración'!$F$4:$F$6,$R32)=0,COUNTIF($A$5:$A$204,$A32)&gt;1,LEN($A32)&gt;30,LEN($B32)&gt;40,LEN($E32)&gt;80,LEN($F32)&gt;100,LEN($S32)&gt;250),"Revisar datos",IF(OR(AND($L32="Pendiente",$M32&lt;&gt;""),AND($L32&lt;&gt;"Pendiente",$M32=""),AND($M32&lt;&gt;"",OR(NOT(ISNUMBER($M32)),$M32&lt;$C32,$M32&gt;'Configuración'!$B$4)),AND($N32&lt;&gt;"",OR(NOT(ISNUMBER($N32)),$N32&lt;$C32,$N32&gt;'Configuración'!$B$4)),AND($O32&lt;&gt;"",OR(NOT(ISNUMBER($O32)),$O32&lt;$C32,$O32&gt;='Configuración'!$B$7+1))),"Revisar datos",IF($L32&lt;&gt;"Pendiente","Cerrada",IF($K32&lt;='Configuración'!$B$4,"Vencida",IF($O32="","Sin próximo seguimiento",IF(OR(NOT(ISNUMBER($O32)),$O32&lt;$C32),"Revisar datos",IF($O32&lt;='Configuración'!$B$4,"Seguimiento ahora",IF(($K32-'Configuración'!$B$4)*24&lt;='Configuración'!$B$5,"Próxima a vencer","En plazo")))))))),"Revisar datos"))</f>
        <v/>
      </c>
      <c r="R32" s="21" t="n"/>
      <c r="S32" s="19" t="n"/>
    </row>
    <row r="33">
      <c r="A33" s="19" t="n"/>
      <c r="B33" s="19" t="n"/>
      <c r="C33" s="20" t="n"/>
      <c r="D33" s="21" t="n"/>
      <c r="E33" s="19" t="n"/>
      <c r="F33" s="19" t="n"/>
      <c r="G33" s="21" t="n"/>
      <c r="H33" s="22">
        <f>IF($A33="","",IFERROR(VLOOKUP($G33,'Configuración'!$A$10:$B$12,2,FALSE),""))</f>
        <v/>
      </c>
      <c r="I33" s="23" t="n"/>
      <c r="J33" s="22">
        <f>IF($A33="","",IFERROR(IF($I33&lt;&gt;"",$I33,$H33),""))</f>
        <v/>
      </c>
      <c r="K33" s="24">
        <f>IFERROR(IF(OR($A33="",$C33="",$J33="",NOT(ISNUMBER($C33)),NOT(ISNUMBER($J33)),$J33&lt;=0),"",$C33+$J33/24),"")</f>
        <v/>
      </c>
      <c r="L33" s="21" t="n"/>
      <c r="M33" s="20" t="n"/>
      <c r="N33" s="20" t="n"/>
      <c r="O33" s="20" t="n"/>
      <c r="P33" s="22">
        <f>IFERROR(IF(OR($A33="",$L33&lt;&gt;"Pendiente",$K33="",NOT(ISNUMBER('Configuración'!$B$4))),"",ROUND(($K33-'Configuración'!$B$4)*24,1)),"")</f>
        <v/>
      </c>
      <c r="Q33" s="25">
        <f>IF($A33="","",IFERROR(IF(OR(NOT(ISNUMBER('Configuración'!$B$4)),NOT(ISNUMBER('Configuración'!$B$5)),'Configuración'!$B$5&lt;0,$B33="",$C33="",$D33="",$F33="",$G33="",$L33="",$R33="",NOT(ISNUMBER($C33)),$C33&lt;'Configuración'!$B$6,$C33&gt;'Configuración'!$B$4,NOT(ISNUMBER($H33)),$H33&lt;=0,NOT(ISNUMBER($J33)),$J33&lt;=0,COUNTIF('Configuración'!$E$4:$E$8,$D33)=0,COUNTIF('Configuración'!$A$10:$A$12,$G33)=0,COUNTIF('Configuración'!$D$4:$D$7,$L33)=0,COUNTIF('Configuración'!$F$4:$F$6,$R33)=0,COUNTIF($A$5:$A$204,$A33)&gt;1,LEN($A33)&gt;30,LEN($B33)&gt;40,LEN($E33)&gt;80,LEN($F33)&gt;100,LEN($S33)&gt;250),"Revisar datos",IF(OR(AND($L33="Pendiente",$M33&lt;&gt;""),AND($L33&lt;&gt;"Pendiente",$M33=""),AND($M33&lt;&gt;"",OR(NOT(ISNUMBER($M33)),$M33&lt;$C33,$M33&gt;'Configuración'!$B$4)),AND($N33&lt;&gt;"",OR(NOT(ISNUMBER($N33)),$N33&lt;$C33,$N33&gt;'Configuración'!$B$4)),AND($O33&lt;&gt;"",OR(NOT(ISNUMBER($O33)),$O33&lt;$C33,$O33&gt;='Configuración'!$B$7+1))),"Revisar datos",IF($L33&lt;&gt;"Pendiente","Cerrada",IF($K33&lt;='Configuración'!$B$4,"Vencida",IF($O33="","Sin próximo seguimiento",IF(OR(NOT(ISNUMBER($O33)),$O33&lt;$C33),"Revisar datos",IF($O33&lt;='Configuración'!$B$4,"Seguimiento ahora",IF(($K33-'Configuración'!$B$4)*24&lt;='Configuración'!$B$5,"Próxima a vencer","En plazo")))))))),"Revisar datos"))</f>
        <v/>
      </c>
      <c r="R33" s="21" t="n"/>
      <c r="S33" s="19" t="n"/>
    </row>
    <row r="34">
      <c r="A34" s="19" t="n"/>
      <c r="B34" s="19" t="n"/>
      <c r="C34" s="20" t="n"/>
      <c r="D34" s="21" t="n"/>
      <c r="E34" s="19" t="n"/>
      <c r="F34" s="19" t="n"/>
      <c r="G34" s="21" t="n"/>
      <c r="H34" s="22">
        <f>IF($A34="","",IFERROR(VLOOKUP($G34,'Configuración'!$A$10:$B$12,2,FALSE),""))</f>
        <v/>
      </c>
      <c r="I34" s="23" t="n"/>
      <c r="J34" s="22">
        <f>IF($A34="","",IFERROR(IF($I34&lt;&gt;"",$I34,$H34),""))</f>
        <v/>
      </c>
      <c r="K34" s="24">
        <f>IFERROR(IF(OR($A34="",$C34="",$J34="",NOT(ISNUMBER($C34)),NOT(ISNUMBER($J34)),$J34&lt;=0),"",$C34+$J34/24),"")</f>
        <v/>
      </c>
      <c r="L34" s="21" t="n"/>
      <c r="M34" s="20" t="n"/>
      <c r="N34" s="20" t="n"/>
      <c r="O34" s="20" t="n"/>
      <c r="P34" s="22">
        <f>IFERROR(IF(OR($A34="",$L34&lt;&gt;"Pendiente",$K34="",NOT(ISNUMBER('Configuración'!$B$4))),"",ROUND(($K34-'Configuración'!$B$4)*24,1)),"")</f>
        <v/>
      </c>
      <c r="Q34" s="25">
        <f>IF($A34="","",IFERROR(IF(OR(NOT(ISNUMBER('Configuración'!$B$4)),NOT(ISNUMBER('Configuración'!$B$5)),'Configuración'!$B$5&lt;0,$B34="",$C34="",$D34="",$F34="",$G34="",$L34="",$R34="",NOT(ISNUMBER($C34)),$C34&lt;'Configuración'!$B$6,$C34&gt;'Configuración'!$B$4,NOT(ISNUMBER($H34)),$H34&lt;=0,NOT(ISNUMBER($J34)),$J34&lt;=0,COUNTIF('Configuración'!$E$4:$E$8,$D34)=0,COUNTIF('Configuración'!$A$10:$A$12,$G34)=0,COUNTIF('Configuración'!$D$4:$D$7,$L34)=0,COUNTIF('Configuración'!$F$4:$F$6,$R34)=0,COUNTIF($A$5:$A$204,$A34)&gt;1,LEN($A34)&gt;30,LEN($B34)&gt;40,LEN($E34)&gt;80,LEN($F34)&gt;100,LEN($S34)&gt;250),"Revisar datos",IF(OR(AND($L34="Pendiente",$M34&lt;&gt;""),AND($L34&lt;&gt;"Pendiente",$M34=""),AND($M34&lt;&gt;"",OR(NOT(ISNUMBER($M34)),$M34&lt;$C34,$M34&gt;'Configuración'!$B$4)),AND($N34&lt;&gt;"",OR(NOT(ISNUMBER($N34)),$N34&lt;$C34,$N34&gt;'Configuración'!$B$4)),AND($O34&lt;&gt;"",OR(NOT(ISNUMBER($O34)),$O34&lt;$C34,$O34&gt;='Configuración'!$B$7+1))),"Revisar datos",IF($L34&lt;&gt;"Pendiente","Cerrada",IF($K34&lt;='Configuración'!$B$4,"Vencida",IF($O34="","Sin próximo seguimiento",IF(OR(NOT(ISNUMBER($O34)),$O34&lt;$C34),"Revisar datos",IF($O34&lt;='Configuración'!$B$4,"Seguimiento ahora",IF(($K34-'Configuración'!$B$4)*24&lt;='Configuración'!$B$5,"Próxima a vencer","En plazo")))))))),"Revisar datos"))</f>
        <v/>
      </c>
      <c r="R34" s="21" t="n"/>
      <c r="S34" s="19" t="n"/>
    </row>
    <row r="35">
      <c r="A35" s="19" t="n"/>
      <c r="B35" s="19" t="n"/>
      <c r="C35" s="20" t="n"/>
      <c r="D35" s="21" t="n"/>
      <c r="E35" s="19" t="n"/>
      <c r="F35" s="19" t="n"/>
      <c r="G35" s="21" t="n"/>
      <c r="H35" s="22">
        <f>IF($A35="","",IFERROR(VLOOKUP($G35,'Configuración'!$A$10:$B$12,2,FALSE),""))</f>
        <v/>
      </c>
      <c r="I35" s="23" t="n"/>
      <c r="J35" s="22">
        <f>IF($A35="","",IFERROR(IF($I35&lt;&gt;"",$I35,$H35),""))</f>
        <v/>
      </c>
      <c r="K35" s="24">
        <f>IFERROR(IF(OR($A35="",$C35="",$J35="",NOT(ISNUMBER($C35)),NOT(ISNUMBER($J35)),$J35&lt;=0),"",$C35+$J35/24),"")</f>
        <v/>
      </c>
      <c r="L35" s="21" t="n"/>
      <c r="M35" s="20" t="n"/>
      <c r="N35" s="20" t="n"/>
      <c r="O35" s="20" t="n"/>
      <c r="P35" s="22">
        <f>IFERROR(IF(OR($A35="",$L35&lt;&gt;"Pendiente",$K35="",NOT(ISNUMBER('Configuración'!$B$4))),"",ROUND(($K35-'Configuración'!$B$4)*24,1)),"")</f>
        <v/>
      </c>
      <c r="Q35" s="25">
        <f>IF($A35="","",IFERROR(IF(OR(NOT(ISNUMBER('Configuración'!$B$4)),NOT(ISNUMBER('Configuración'!$B$5)),'Configuración'!$B$5&lt;0,$B35="",$C35="",$D35="",$F35="",$G35="",$L35="",$R35="",NOT(ISNUMBER($C35)),$C35&lt;'Configuración'!$B$6,$C35&gt;'Configuración'!$B$4,NOT(ISNUMBER($H35)),$H35&lt;=0,NOT(ISNUMBER($J35)),$J35&lt;=0,COUNTIF('Configuración'!$E$4:$E$8,$D35)=0,COUNTIF('Configuración'!$A$10:$A$12,$G35)=0,COUNTIF('Configuración'!$D$4:$D$7,$L35)=0,COUNTIF('Configuración'!$F$4:$F$6,$R35)=0,COUNTIF($A$5:$A$204,$A35)&gt;1,LEN($A35)&gt;30,LEN($B35)&gt;40,LEN($E35)&gt;80,LEN($F35)&gt;100,LEN($S35)&gt;250),"Revisar datos",IF(OR(AND($L35="Pendiente",$M35&lt;&gt;""),AND($L35&lt;&gt;"Pendiente",$M35=""),AND($M35&lt;&gt;"",OR(NOT(ISNUMBER($M35)),$M35&lt;$C35,$M35&gt;'Configuración'!$B$4)),AND($N35&lt;&gt;"",OR(NOT(ISNUMBER($N35)),$N35&lt;$C35,$N35&gt;'Configuración'!$B$4)),AND($O35&lt;&gt;"",OR(NOT(ISNUMBER($O35)),$O35&lt;$C35,$O35&gt;='Configuración'!$B$7+1))),"Revisar datos",IF($L35&lt;&gt;"Pendiente","Cerrada",IF($K35&lt;='Configuración'!$B$4,"Vencida",IF($O35="","Sin próximo seguimiento",IF(OR(NOT(ISNUMBER($O35)),$O35&lt;$C35),"Revisar datos",IF($O35&lt;='Configuración'!$B$4,"Seguimiento ahora",IF(($K35-'Configuración'!$B$4)*24&lt;='Configuración'!$B$5,"Próxima a vencer","En plazo")))))))),"Revisar datos"))</f>
        <v/>
      </c>
      <c r="R35" s="21" t="n"/>
      <c r="S35" s="19" t="n"/>
    </row>
    <row r="36">
      <c r="A36" s="19" t="n"/>
      <c r="B36" s="19" t="n"/>
      <c r="C36" s="20" t="n"/>
      <c r="D36" s="21" t="n"/>
      <c r="E36" s="19" t="n"/>
      <c r="F36" s="19" t="n"/>
      <c r="G36" s="21" t="n"/>
      <c r="H36" s="22">
        <f>IF($A36="","",IFERROR(VLOOKUP($G36,'Configuración'!$A$10:$B$12,2,FALSE),""))</f>
        <v/>
      </c>
      <c r="I36" s="23" t="n"/>
      <c r="J36" s="22">
        <f>IF($A36="","",IFERROR(IF($I36&lt;&gt;"",$I36,$H36),""))</f>
        <v/>
      </c>
      <c r="K36" s="24">
        <f>IFERROR(IF(OR($A36="",$C36="",$J36="",NOT(ISNUMBER($C36)),NOT(ISNUMBER($J36)),$J36&lt;=0),"",$C36+$J36/24),"")</f>
        <v/>
      </c>
      <c r="L36" s="21" t="n"/>
      <c r="M36" s="20" t="n"/>
      <c r="N36" s="20" t="n"/>
      <c r="O36" s="20" t="n"/>
      <c r="P36" s="22">
        <f>IFERROR(IF(OR($A36="",$L36&lt;&gt;"Pendiente",$K36="",NOT(ISNUMBER('Configuración'!$B$4))),"",ROUND(($K36-'Configuración'!$B$4)*24,1)),"")</f>
        <v/>
      </c>
      <c r="Q36" s="25">
        <f>IF($A36="","",IFERROR(IF(OR(NOT(ISNUMBER('Configuración'!$B$4)),NOT(ISNUMBER('Configuración'!$B$5)),'Configuración'!$B$5&lt;0,$B36="",$C36="",$D36="",$F36="",$G36="",$L36="",$R36="",NOT(ISNUMBER($C36)),$C36&lt;'Configuración'!$B$6,$C36&gt;'Configuración'!$B$4,NOT(ISNUMBER($H36)),$H36&lt;=0,NOT(ISNUMBER($J36)),$J36&lt;=0,COUNTIF('Configuración'!$E$4:$E$8,$D36)=0,COUNTIF('Configuración'!$A$10:$A$12,$G36)=0,COUNTIF('Configuración'!$D$4:$D$7,$L36)=0,COUNTIF('Configuración'!$F$4:$F$6,$R36)=0,COUNTIF($A$5:$A$204,$A36)&gt;1,LEN($A36)&gt;30,LEN($B36)&gt;40,LEN($E36)&gt;80,LEN($F36)&gt;100,LEN($S36)&gt;250),"Revisar datos",IF(OR(AND($L36="Pendiente",$M36&lt;&gt;""),AND($L36&lt;&gt;"Pendiente",$M36=""),AND($M36&lt;&gt;"",OR(NOT(ISNUMBER($M36)),$M36&lt;$C36,$M36&gt;'Configuración'!$B$4)),AND($N36&lt;&gt;"",OR(NOT(ISNUMBER($N36)),$N36&lt;$C36,$N36&gt;'Configuración'!$B$4)),AND($O36&lt;&gt;"",OR(NOT(ISNUMBER($O36)),$O36&lt;$C36,$O36&gt;='Configuración'!$B$7+1))),"Revisar datos",IF($L36&lt;&gt;"Pendiente","Cerrada",IF($K36&lt;='Configuración'!$B$4,"Vencida",IF($O36="","Sin próximo seguimiento",IF(OR(NOT(ISNUMBER($O36)),$O36&lt;$C36),"Revisar datos",IF($O36&lt;='Configuración'!$B$4,"Seguimiento ahora",IF(($K36-'Configuración'!$B$4)*24&lt;='Configuración'!$B$5,"Próxima a vencer","En plazo")))))))),"Revisar datos"))</f>
        <v/>
      </c>
      <c r="R36" s="21" t="n"/>
      <c r="S36" s="19" t="n"/>
    </row>
    <row r="37">
      <c r="A37" s="19" t="n"/>
      <c r="B37" s="19" t="n"/>
      <c r="C37" s="20" t="n"/>
      <c r="D37" s="21" t="n"/>
      <c r="E37" s="19" t="n"/>
      <c r="F37" s="19" t="n"/>
      <c r="G37" s="21" t="n"/>
      <c r="H37" s="22">
        <f>IF($A37="","",IFERROR(VLOOKUP($G37,'Configuración'!$A$10:$B$12,2,FALSE),""))</f>
        <v/>
      </c>
      <c r="I37" s="23" t="n"/>
      <c r="J37" s="22">
        <f>IF($A37="","",IFERROR(IF($I37&lt;&gt;"",$I37,$H37),""))</f>
        <v/>
      </c>
      <c r="K37" s="24">
        <f>IFERROR(IF(OR($A37="",$C37="",$J37="",NOT(ISNUMBER($C37)),NOT(ISNUMBER($J37)),$J37&lt;=0),"",$C37+$J37/24),"")</f>
        <v/>
      </c>
      <c r="L37" s="21" t="n"/>
      <c r="M37" s="20" t="n"/>
      <c r="N37" s="20" t="n"/>
      <c r="O37" s="20" t="n"/>
      <c r="P37" s="22">
        <f>IFERROR(IF(OR($A37="",$L37&lt;&gt;"Pendiente",$K37="",NOT(ISNUMBER('Configuración'!$B$4))),"",ROUND(($K37-'Configuración'!$B$4)*24,1)),"")</f>
        <v/>
      </c>
      <c r="Q37" s="25">
        <f>IF($A37="","",IFERROR(IF(OR(NOT(ISNUMBER('Configuración'!$B$4)),NOT(ISNUMBER('Configuración'!$B$5)),'Configuración'!$B$5&lt;0,$B37="",$C37="",$D37="",$F37="",$G37="",$L37="",$R37="",NOT(ISNUMBER($C37)),$C37&lt;'Configuración'!$B$6,$C37&gt;'Configuración'!$B$4,NOT(ISNUMBER($H37)),$H37&lt;=0,NOT(ISNUMBER($J37)),$J37&lt;=0,COUNTIF('Configuración'!$E$4:$E$8,$D37)=0,COUNTIF('Configuración'!$A$10:$A$12,$G37)=0,COUNTIF('Configuración'!$D$4:$D$7,$L37)=0,COUNTIF('Configuración'!$F$4:$F$6,$R37)=0,COUNTIF($A$5:$A$204,$A37)&gt;1,LEN($A37)&gt;30,LEN($B37)&gt;40,LEN($E37)&gt;80,LEN($F37)&gt;100,LEN($S37)&gt;250),"Revisar datos",IF(OR(AND($L37="Pendiente",$M37&lt;&gt;""),AND($L37&lt;&gt;"Pendiente",$M37=""),AND($M37&lt;&gt;"",OR(NOT(ISNUMBER($M37)),$M37&lt;$C37,$M37&gt;'Configuración'!$B$4)),AND($N37&lt;&gt;"",OR(NOT(ISNUMBER($N37)),$N37&lt;$C37,$N37&gt;'Configuración'!$B$4)),AND($O37&lt;&gt;"",OR(NOT(ISNUMBER($O37)),$O37&lt;$C37,$O37&gt;='Configuración'!$B$7+1))),"Revisar datos",IF($L37&lt;&gt;"Pendiente","Cerrada",IF($K37&lt;='Configuración'!$B$4,"Vencida",IF($O37="","Sin próximo seguimiento",IF(OR(NOT(ISNUMBER($O37)),$O37&lt;$C37),"Revisar datos",IF($O37&lt;='Configuración'!$B$4,"Seguimiento ahora",IF(($K37-'Configuración'!$B$4)*24&lt;='Configuración'!$B$5,"Próxima a vencer","En plazo")))))))),"Revisar datos"))</f>
        <v/>
      </c>
      <c r="R37" s="21" t="n"/>
      <c r="S37" s="19" t="n"/>
    </row>
    <row r="38">
      <c r="A38" s="19" t="n"/>
      <c r="B38" s="19" t="n"/>
      <c r="C38" s="20" t="n"/>
      <c r="D38" s="21" t="n"/>
      <c r="E38" s="19" t="n"/>
      <c r="F38" s="19" t="n"/>
      <c r="G38" s="21" t="n"/>
      <c r="H38" s="22">
        <f>IF($A38="","",IFERROR(VLOOKUP($G38,'Configuración'!$A$10:$B$12,2,FALSE),""))</f>
        <v/>
      </c>
      <c r="I38" s="23" t="n"/>
      <c r="J38" s="22">
        <f>IF($A38="","",IFERROR(IF($I38&lt;&gt;"",$I38,$H38),""))</f>
        <v/>
      </c>
      <c r="K38" s="24">
        <f>IFERROR(IF(OR($A38="",$C38="",$J38="",NOT(ISNUMBER($C38)),NOT(ISNUMBER($J38)),$J38&lt;=0),"",$C38+$J38/24),"")</f>
        <v/>
      </c>
      <c r="L38" s="21" t="n"/>
      <c r="M38" s="20" t="n"/>
      <c r="N38" s="20" t="n"/>
      <c r="O38" s="20" t="n"/>
      <c r="P38" s="22">
        <f>IFERROR(IF(OR($A38="",$L38&lt;&gt;"Pendiente",$K38="",NOT(ISNUMBER('Configuración'!$B$4))),"",ROUND(($K38-'Configuración'!$B$4)*24,1)),"")</f>
        <v/>
      </c>
      <c r="Q38" s="25">
        <f>IF($A38="","",IFERROR(IF(OR(NOT(ISNUMBER('Configuración'!$B$4)),NOT(ISNUMBER('Configuración'!$B$5)),'Configuración'!$B$5&lt;0,$B38="",$C38="",$D38="",$F38="",$G38="",$L38="",$R38="",NOT(ISNUMBER($C38)),$C38&lt;'Configuración'!$B$6,$C38&gt;'Configuración'!$B$4,NOT(ISNUMBER($H38)),$H38&lt;=0,NOT(ISNUMBER($J38)),$J38&lt;=0,COUNTIF('Configuración'!$E$4:$E$8,$D38)=0,COUNTIF('Configuración'!$A$10:$A$12,$G38)=0,COUNTIF('Configuración'!$D$4:$D$7,$L38)=0,COUNTIF('Configuración'!$F$4:$F$6,$R38)=0,COUNTIF($A$5:$A$204,$A38)&gt;1,LEN($A38)&gt;30,LEN($B38)&gt;40,LEN($E38)&gt;80,LEN($F38)&gt;100,LEN($S38)&gt;250),"Revisar datos",IF(OR(AND($L38="Pendiente",$M38&lt;&gt;""),AND($L38&lt;&gt;"Pendiente",$M38=""),AND($M38&lt;&gt;"",OR(NOT(ISNUMBER($M38)),$M38&lt;$C38,$M38&gt;'Configuración'!$B$4)),AND($N38&lt;&gt;"",OR(NOT(ISNUMBER($N38)),$N38&lt;$C38,$N38&gt;'Configuración'!$B$4)),AND($O38&lt;&gt;"",OR(NOT(ISNUMBER($O38)),$O38&lt;$C38,$O38&gt;='Configuración'!$B$7+1))),"Revisar datos",IF($L38&lt;&gt;"Pendiente","Cerrada",IF($K38&lt;='Configuración'!$B$4,"Vencida",IF($O38="","Sin próximo seguimiento",IF(OR(NOT(ISNUMBER($O38)),$O38&lt;$C38),"Revisar datos",IF($O38&lt;='Configuración'!$B$4,"Seguimiento ahora",IF(($K38-'Configuración'!$B$4)*24&lt;='Configuración'!$B$5,"Próxima a vencer","En plazo")))))))),"Revisar datos"))</f>
        <v/>
      </c>
      <c r="R38" s="21" t="n"/>
      <c r="S38" s="19" t="n"/>
    </row>
    <row r="39">
      <c r="A39" s="19" t="n"/>
      <c r="B39" s="19" t="n"/>
      <c r="C39" s="20" t="n"/>
      <c r="D39" s="21" t="n"/>
      <c r="E39" s="19" t="n"/>
      <c r="F39" s="19" t="n"/>
      <c r="G39" s="21" t="n"/>
      <c r="H39" s="22">
        <f>IF($A39="","",IFERROR(VLOOKUP($G39,'Configuración'!$A$10:$B$12,2,FALSE),""))</f>
        <v/>
      </c>
      <c r="I39" s="23" t="n"/>
      <c r="J39" s="22">
        <f>IF($A39="","",IFERROR(IF($I39&lt;&gt;"",$I39,$H39),""))</f>
        <v/>
      </c>
      <c r="K39" s="24">
        <f>IFERROR(IF(OR($A39="",$C39="",$J39="",NOT(ISNUMBER($C39)),NOT(ISNUMBER($J39)),$J39&lt;=0),"",$C39+$J39/24),"")</f>
        <v/>
      </c>
      <c r="L39" s="21" t="n"/>
      <c r="M39" s="20" t="n"/>
      <c r="N39" s="20" t="n"/>
      <c r="O39" s="20" t="n"/>
      <c r="P39" s="22">
        <f>IFERROR(IF(OR($A39="",$L39&lt;&gt;"Pendiente",$K39="",NOT(ISNUMBER('Configuración'!$B$4))),"",ROUND(($K39-'Configuración'!$B$4)*24,1)),"")</f>
        <v/>
      </c>
      <c r="Q39" s="25">
        <f>IF($A39="","",IFERROR(IF(OR(NOT(ISNUMBER('Configuración'!$B$4)),NOT(ISNUMBER('Configuración'!$B$5)),'Configuración'!$B$5&lt;0,$B39="",$C39="",$D39="",$F39="",$G39="",$L39="",$R39="",NOT(ISNUMBER($C39)),$C39&lt;'Configuración'!$B$6,$C39&gt;'Configuración'!$B$4,NOT(ISNUMBER($H39)),$H39&lt;=0,NOT(ISNUMBER($J39)),$J39&lt;=0,COUNTIF('Configuración'!$E$4:$E$8,$D39)=0,COUNTIF('Configuración'!$A$10:$A$12,$G39)=0,COUNTIF('Configuración'!$D$4:$D$7,$L39)=0,COUNTIF('Configuración'!$F$4:$F$6,$R39)=0,COUNTIF($A$5:$A$204,$A39)&gt;1,LEN($A39)&gt;30,LEN($B39)&gt;40,LEN($E39)&gt;80,LEN($F39)&gt;100,LEN($S39)&gt;250),"Revisar datos",IF(OR(AND($L39="Pendiente",$M39&lt;&gt;""),AND($L39&lt;&gt;"Pendiente",$M39=""),AND($M39&lt;&gt;"",OR(NOT(ISNUMBER($M39)),$M39&lt;$C39,$M39&gt;'Configuración'!$B$4)),AND($N39&lt;&gt;"",OR(NOT(ISNUMBER($N39)),$N39&lt;$C39,$N39&gt;'Configuración'!$B$4)),AND($O39&lt;&gt;"",OR(NOT(ISNUMBER($O39)),$O39&lt;$C39,$O39&gt;='Configuración'!$B$7+1))),"Revisar datos",IF($L39&lt;&gt;"Pendiente","Cerrada",IF($K39&lt;='Configuración'!$B$4,"Vencida",IF($O39="","Sin próximo seguimiento",IF(OR(NOT(ISNUMBER($O39)),$O39&lt;$C39),"Revisar datos",IF($O39&lt;='Configuración'!$B$4,"Seguimiento ahora",IF(($K39-'Configuración'!$B$4)*24&lt;='Configuración'!$B$5,"Próxima a vencer","En plazo")))))))),"Revisar datos"))</f>
        <v/>
      </c>
      <c r="R39" s="21" t="n"/>
      <c r="S39" s="19" t="n"/>
    </row>
    <row r="40">
      <c r="A40" s="19" t="n"/>
      <c r="B40" s="19" t="n"/>
      <c r="C40" s="20" t="n"/>
      <c r="D40" s="21" t="n"/>
      <c r="E40" s="19" t="n"/>
      <c r="F40" s="19" t="n"/>
      <c r="G40" s="21" t="n"/>
      <c r="H40" s="22">
        <f>IF($A40="","",IFERROR(VLOOKUP($G40,'Configuración'!$A$10:$B$12,2,FALSE),""))</f>
        <v/>
      </c>
      <c r="I40" s="23" t="n"/>
      <c r="J40" s="22">
        <f>IF($A40="","",IFERROR(IF($I40&lt;&gt;"",$I40,$H40),""))</f>
        <v/>
      </c>
      <c r="K40" s="24">
        <f>IFERROR(IF(OR($A40="",$C40="",$J40="",NOT(ISNUMBER($C40)),NOT(ISNUMBER($J40)),$J40&lt;=0),"",$C40+$J40/24),"")</f>
        <v/>
      </c>
      <c r="L40" s="21" t="n"/>
      <c r="M40" s="20" t="n"/>
      <c r="N40" s="20" t="n"/>
      <c r="O40" s="20" t="n"/>
      <c r="P40" s="22">
        <f>IFERROR(IF(OR($A40="",$L40&lt;&gt;"Pendiente",$K40="",NOT(ISNUMBER('Configuración'!$B$4))),"",ROUND(($K40-'Configuración'!$B$4)*24,1)),"")</f>
        <v/>
      </c>
      <c r="Q40" s="25">
        <f>IF($A40="","",IFERROR(IF(OR(NOT(ISNUMBER('Configuración'!$B$4)),NOT(ISNUMBER('Configuración'!$B$5)),'Configuración'!$B$5&lt;0,$B40="",$C40="",$D40="",$F40="",$G40="",$L40="",$R40="",NOT(ISNUMBER($C40)),$C40&lt;'Configuración'!$B$6,$C40&gt;'Configuración'!$B$4,NOT(ISNUMBER($H40)),$H40&lt;=0,NOT(ISNUMBER($J40)),$J40&lt;=0,COUNTIF('Configuración'!$E$4:$E$8,$D40)=0,COUNTIF('Configuración'!$A$10:$A$12,$G40)=0,COUNTIF('Configuración'!$D$4:$D$7,$L40)=0,COUNTIF('Configuración'!$F$4:$F$6,$R40)=0,COUNTIF($A$5:$A$204,$A40)&gt;1,LEN($A40)&gt;30,LEN($B40)&gt;40,LEN($E40)&gt;80,LEN($F40)&gt;100,LEN($S40)&gt;250),"Revisar datos",IF(OR(AND($L40="Pendiente",$M40&lt;&gt;""),AND($L40&lt;&gt;"Pendiente",$M40=""),AND($M40&lt;&gt;"",OR(NOT(ISNUMBER($M40)),$M40&lt;$C40,$M40&gt;'Configuración'!$B$4)),AND($N40&lt;&gt;"",OR(NOT(ISNUMBER($N40)),$N40&lt;$C40,$N40&gt;'Configuración'!$B$4)),AND($O40&lt;&gt;"",OR(NOT(ISNUMBER($O40)),$O40&lt;$C40,$O40&gt;='Configuración'!$B$7+1))),"Revisar datos",IF($L40&lt;&gt;"Pendiente","Cerrada",IF($K40&lt;='Configuración'!$B$4,"Vencida",IF($O40="","Sin próximo seguimiento",IF(OR(NOT(ISNUMBER($O40)),$O40&lt;$C40),"Revisar datos",IF($O40&lt;='Configuración'!$B$4,"Seguimiento ahora",IF(($K40-'Configuración'!$B$4)*24&lt;='Configuración'!$B$5,"Próxima a vencer","En plazo")))))))),"Revisar datos"))</f>
        <v/>
      </c>
      <c r="R40" s="21" t="n"/>
      <c r="S40" s="19" t="n"/>
    </row>
    <row r="41">
      <c r="A41" s="19" t="n"/>
      <c r="B41" s="19" t="n"/>
      <c r="C41" s="20" t="n"/>
      <c r="D41" s="21" t="n"/>
      <c r="E41" s="19" t="n"/>
      <c r="F41" s="19" t="n"/>
      <c r="G41" s="21" t="n"/>
      <c r="H41" s="22">
        <f>IF($A41="","",IFERROR(VLOOKUP($G41,'Configuración'!$A$10:$B$12,2,FALSE),""))</f>
        <v/>
      </c>
      <c r="I41" s="23" t="n"/>
      <c r="J41" s="22">
        <f>IF($A41="","",IFERROR(IF($I41&lt;&gt;"",$I41,$H41),""))</f>
        <v/>
      </c>
      <c r="K41" s="24">
        <f>IFERROR(IF(OR($A41="",$C41="",$J41="",NOT(ISNUMBER($C41)),NOT(ISNUMBER($J41)),$J41&lt;=0),"",$C41+$J41/24),"")</f>
        <v/>
      </c>
      <c r="L41" s="21" t="n"/>
      <c r="M41" s="20" t="n"/>
      <c r="N41" s="20" t="n"/>
      <c r="O41" s="20" t="n"/>
      <c r="P41" s="22">
        <f>IFERROR(IF(OR($A41="",$L41&lt;&gt;"Pendiente",$K41="",NOT(ISNUMBER('Configuración'!$B$4))),"",ROUND(($K41-'Configuración'!$B$4)*24,1)),"")</f>
        <v/>
      </c>
      <c r="Q41" s="25">
        <f>IF($A41="","",IFERROR(IF(OR(NOT(ISNUMBER('Configuración'!$B$4)),NOT(ISNUMBER('Configuración'!$B$5)),'Configuración'!$B$5&lt;0,$B41="",$C41="",$D41="",$F41="",$G41="",$L41="",$R41="",NOT(ISNUMBER($C41)),$C41&lt;'Configuración'!$B$6,$C41&gt;'Configuración'!$B$4,NOT(ISNUMBER($H41)),$H41&lt;=0,NOT(ISNUMBER($J41)),$J41&lt;=0,COUNTIF('Configuración'!$E$4:$E$8,$D41)=0,COUNTIF('Configuración'!$A$10:$A$12,$G41)=0,COUNTIF('Configuración'!$D$4:$D$7,$L41)=0,COUNTIF('Configuración'!$F$4:$F$6,$R41)=0,COUNTIF($A$5:$A$204,$A41)&gt;1,LEN($A41)&gt;30,LEN($B41)&gt;40,LEN($E41)&gt;80,LEN($F41)&gt;100,LEN($S41)&gt;250),"Revisar datos",IF(OR(AND($L41="Pendiente",$M41&lt;&gt;""),AND($L41&lt;&gt;"Pendiente",$M41=""),AND($M41&lt;&gt;"",OR(NOT(ISNUMBER($M41)),$M41&lt;$C41,$M41&gt;'Configuración'!$B$4)),AND($N41&lt;&gt;"",OR(NOT(ISNUMBER($N41)),$N41&lt;$C41,$N41&gt;'Configuración'!$B$4)),AND($O41&lt;&gt;"",OR(NOT(ISNUMBER($O41)),$O41&lt;$C41,$O41&gt;='Configuración'!$B$7+1))),"Revisar datos",IF($L41&lt;&gt;"Pendiente","Cerrada",IF($K41&lt;='Configuración'!$B$4,"Vencida",IF($O41="","Sin próximo seguimiento",IF(OR(NOT(ISNUMBER($O41)),$O41&lt;$C41),"Revisar datos",IF($O41&lt;='Configuración'!$B$4,"Seguimiento ahora",IF(($K41-'Configuración'!$B$4)*24&lt;='Configuración'!$B$5,"Próxima a vencer","En plazo")))))))),"Revisar datos"))</f>
        <v/>
      </c>
      <c r="R41" s="21" t="n"/>
      <c r="S41" s="19" t="n"/>
    </row>
    <row r="42">
      <c r="A42" s="19" t="n"/>
      <c r="B42" s="19" t="n"/>
      <c r="C42" s="20" t="n"/>
      <c r="D42" s="21" t="n"/>
      <c r="E42" s="19" t="n"/>
      <c r="F42" s="19" t="n"/>
      <c r="G42" s="21" t="n"/>
      <c r="H42" s="22">
        <f>IF($A42="","",IFERROR(VLOOKUP($G42,'Configuración'!$A$10:$B$12,2,FALSE),""))</f>
        <v/>
      </c>
      <c r="I42" s="23" t="n"/>
      <c r="J42" s="22">
        <f>IF($A42="","",IFERROR(IF($I42&lt;&gt;"",$I42,$H42),""))</f>
        <v/>
      </c>
      <c r="K42" s="24">
        <f>IFERROR(IF(OR($A42="",$C42="",$J42="",NOT(ISNUMBER($C42)),NOT(ISNUMBER($J42)),$J42&lt;=0),"",$C42+$J42/24),"")</f>
        <v/>
      </c>
      <c r="L42" s="21" t="n"/>
      <c r="M42" s="20" t="n"/>
      <c r="N42" s="20" t="n"/>
      <c r="O42" s="20" t="n"/>
      <c r="P42" s="22">
        <f>IFERROR(IF(OR($A42="",$L42&lt;&gt;"Pendiente",$K42="",NOT(ISNUMBER('Configuración'!$B$4))),"",ROUND(($K42-'Configuración'!$B$4)*24,1)),"")</f>
        <v/>
      </c>
      <c r="Q42" s="25">
        <f>IF($A42="","",IFERROR(IF(OR(NOT(ISNUMBER('Configuración'!$B$4)),NOT(ISNUMBER('Configuración'!$B$5)),'Configuración'!$B$5&lt;0,$B42="",$C42="",$D42="",$F42="",$G42="",$L42="",$R42="",NOT(ISNUMBER($C42)),$C42&lt;'Configuración'!$B$6,$C42&gt;'Configuración'!$B$4,NOT(ISNUMBER($H42)),$H42&lt;=0,NOT(ISNUMBER($J42)),$J42&lt;=0,COUNTIF('Configuración'!$E$4:$E$8,$D42)=0,COUNTIF('Configuración'!$A$10:$A$12,$G42)=0,COUNTIF('Configuración'!$D$4:$D$7,$L42)=0,COUNTIF('Configuración'!$F$4:$F$6,$R42)=0,COUNTIF($A$5:$A$204,$A42)&gt;1,LEN($A42)&gt;30,LEN($B42)&gt;40,LEN($E42)&gt;80,LEN($F42)&gt;100,LEN($S42)&gt;250),"Revisar datos",IF(OR(AND($L42="Pendiente",$M42&lt;&gt;""),AND($L42&lt;&gt;"Pendiente",$M42=""),AND($M42&lt;&gt;"",OR(NOT(ISNUMBER($M42)),$M42&lt;$C42,$M42&gt;'Configuración'!$B$4)),AND($N42&lt;&gt;"",OR(NOT(ISNUMBER($N42)),$N42&lt;$C42,$N42&gt;'Configuración'!$B$4)),AND($O42&lt;&gt;"",OR(NOT(ISNUMBER($O42)),$O42&lt;$C42,$O42&gt;='Configuración'!$B$7+1))),"Revisar datos",IF($L42&lt;&gt;"Pendiente","Cerrada",IF($K42&lt;='Configuración'!$B$4,"Vencida",IF($O42="","Sin próximo seguimiento",IF(OR(NOT(ISNUMBER($O42)),$O42&lt;$C42),"Revisar datos",IF($O42&lt;='Configuración'!$B$4,"Seguimiento ahora",IF(($K42-'Configuración'!$B$4)*24&lt;='Configuración'!$B$5,"Próxima a vencer","En plazo")))))))),"Revisar datos"))</f>
        <v/>
      </c>
      <c r="R42" s="21" t="n"/>
      <c r="S42" s="19" t="n"/>
    </row>
    <row r="43">
      <c r="A43" s="19" t="n"/>
      <c r="B43" s="19" t="n"/>
      <c r="C43" s="20" t="n"/>
      <c r="D43" s="21" t="n"/>
      <c r="E43" s="19" t="n"/>
      <c r="F43" s="19" t="n"/>
      <c r="G43" s="21" t="n"/>
      <c r="H43" s="22">
        <f>IF($A43="","",IFERROR(VLOOKUP($G43,'Configuración'!$A$10:$B$12,2,FALSE),""))</f>
        <v/>
      </c>
      <c r="I43" s="23" t="n"/>
      <c r="J43" s="22">
        <f>IF($A43="","",IFERROR(IF($I43&lt;&gt;"",$I43,$H43),""))</f>
        <v/>
      </c>
      <c r="K43" s="24">
        <f>IFERROR(IF(OR($A43="",$C43="",$J43="",NOT(ISNUMBER($C43)),NOT(ISNUMBER($J43)),$J43&lt;=0),"",$C43+$J43/24),"")</f>
        <v/>
      </c>
      <c r="L43" s="21" t="n"/>
      <c r="M43" s="20" t="n"/>
      <c r="N43" s="20" t="n"/>
      <c r="O43" s="20" t="n"/>
      <c r="P43" s="22">
        <f>IFERROR(IF(OR($A43="",$L43&lt;&gt;"Pendiente",$K43="",NOT(ISNUMBER('Configuración'!$B$4))),"",ROUND(($K43-'Configuración'!$B$4)*24,1)),"")</f>
        <v/>
      </c>
      <c r="Q43" s="25">
        <f>IF($A43="","",IFERROR(IF(OR(NOT(ISNUMBER('Configuración'!$B$4)),NOT(ISNUMBER('Configuración'!$B$5)),'Configuración'!$B$5&lt;0,$B43="",$C43="",$D43="",$F43="",$G43="",$L43="",$R43="",NOT(ISNUMBER($C43)),$C43&lt;'Configuración'!$B$6,$C43&gt;'Configuración'!$B$4,NOT(ISNUMBER($H43)),$H43&lt;=0,NOT(ISNUMBER($J43)),$J43&lt;=0,COUNTIF('Configuración'!$E$4:$E$8,$D43)=0,COUNTIF('Configuración'!$A$10:$A$12,$G43)=0,COUNTIF('Configuración'!$D$4:$D$7,$L43)=0,COUNTIF('Configuración'!$F$4:$F$6,$R43)=0,COUNTIF($A$5:$A$204,$A43)&gt;1,LEN($A43)&gt;30,LEN($B43)&gt;40,LEN($E43)&gt;80,LEN($F43)&gt;100,LEN($S43)&gt;250),"Revisar datos",IF(OR(AND($L43="Pendiente",$M43&lt;&gt;""),AND($L43&lt;&gt;"Pendiente",$M43=""),AND($M43&lt;&gt;"",OR(NOT(ISNUMBER($M43)),$M43&lt;$C43,$M43&gt;'Configuración'!$B$4)),AND($N43&lt;&gt;"",OR(NOT(ISNUMBER($N43)),$N43&lt;$C43,$N43&gt;'Configuración'!$B$4)),AND($O43&lt;&gt;"",OR(NOT(ISNUMBER($O43)),$O43&lt;$C43,$O43&gt;='Configuración'!$B$7+1))),"Revisar datos",IF($L43&lt;&gt;"Pendiente","Cerrada",IF($K43&lt;='Configuración'!$B$4,"Vencida",IF($O43="","Sin próximo seguimiento",IF(OR(NOT(ISNUMBER($O43)),$O43&lt;$C43),"Revisar datos",IF($O43&lt;='Configuración'!$B$4,"Seguimiento ahora",IF(($K43-'Configuración'!$B$4)*24&lt;='Configuración'!$B$5,"Próxima a vencer","En plazo")))))))),"Revisar datos"))</f>
        <v/>
      </c>
      <c r="R43" s="21" t="n"/>
      <c r="S43" s="19" t="n"/>
    </row>
    <row r="44">
      <c r="A44" s="19" t="n"/>
      <c r="B44" s="19" t="n"/>
      <c r="C44" s="20" t="n"/>
      <c r="D44" s="21" t="n"/>
      <c r="E44" s="19" t="n"/>
      <c r="F44" s="19" t="n"/>
      <c r="G44" s="21" t="n"/>
      <c r="H44" s="22">
        <f>IF($A44="","",IFERROR(VLOOKUP($G44,'Configuración'!$A$10:$B$12,2,FALSE),""))</f>
        <v/>
      </c>
      <c r="I44" s="23" t="n"/>
      <c r="J44" s="22">
        <f>IF($A44="","",IFERROR(IF($I44&lt;&gt;"",$I44,$H44),""))</f>
        <v/>
      </c>
      <c r="K44" s="24">
        <f>IFERROR(IF(OR($A44="",$C44="",$J44="",NOT(ISNUMBER($C44)),NOT(ISNUMBER($J44)),$J44&lt;=0),"",$C44+$J44/24),"")</f>
        <v/>
      </c>
      <c r="L44" s="21" t="n"/>
      <c r="M44" s="20" t="n"/>
      <c r="N44" s="20" t="n"/>
      <c r="O44" s="20" t="n"/>
      <c r="P44" s="22">
        <f>IFERROR(IF(OR($A44="",$L44&lt;&gt;"Pendiente",$K44="",NOT(ISNUMBER('Configuración'!$B$4))),"",ROUND(($K44-'Configuración'!$B$4)*24,1)),"")</f>
        <v/>
      </c>
      <c r="Q44" s="25">
        <f>IF($A44="","",IFERROR(IF(OR(NOT(ISNUMBER('Configuración'!$B$4)),NOT(ISNUMBER('Configuración'!$B$5)),'Configuración'!$B$5&lt;0,$B44="",$C44="",$D44="",$F44="",$G44="",$L44="",$R44="",NOT(ISNUMBER($C44)),$C44&lt;'Configuración'!$B$6,$C44&gt;'Configuración'!$B$4,NOT(ISNUMBER($H44)),$H44&lt;=0,NOT(ISNUMBER($J44)),$J44&lt;=0,COUNTIF('Configuración'!$E$4:$E$8,$D44)=0,COUNTIF('Configuración'!$A$10:$A$12,$G44)=0,COUNTIF('Configuración'!$D$4:$D$7,$L44)=0,COUNTIF('Configuración'!$F$4:$F$6,$R44)=0,COUNTIF($A$5:$A$204,$A44)&gt;1,LEN($A44)&gt;30,LEN($B44)&gt;40,LEN($E44)&gt;80,LEN($F44)&gt;100,LEN($S44)&gt;250),"Revisar datos",IF(OR(AND($L44="Pendiente",$M44&lt;&gt;""),AND($L44&lt;&gt;"Pendiente",$M44=""),AND($M44&lt;&gt;"",OR(NOT(ISNUMBER($M44)),$M44&lt;$C44,$M44&gt;'Configuración'!$B$4)),AND($N44&lt;&gt;"",OR(NOT(ISNUMBER($N44)),$N44&lt;$C44,$N44&gt;'Configuración'!$B$4)),AND($O44&lt;&gt;"",OR(NOT(ISNUMBER($O44)),$O44&lt;$C44,$O44&gt;='Configuración'!$B$7+1))),"Revisar datos",IF($L44&lt;&gt;"Pendiente","Cerrada",IF($K44&lt;='Configuración'!$B$4,"Vencida",IF($O44="","Sin próximo seguimiento",IF(OR(NOT(ISNUMBER($O44)),$O44&lt;$C44),"Revisar datos",IF($O44&lt;='Configuración'!$B$4,"Seguimiento ahora",IF(($K44-'Configuración'!$B$4)*24&lt;='Configuración'!$B$5,"Próxima a vencer","En plazo")))))))),"Revisar datos"))</f>
        <v/>
      </c>
      <c r="R44" s="21" t="n"/>
      <c r="S44" s="19" t="n"/>
    </row>
    <row r="45">
      <c r="A45" s="19" t="n"/>
      <c r="B45" s="19" t="n"/>
      <c r="C45" s="20" t="n"/>
      <c r="D45" s="21" t="n"/>
      <c r="E45" s="19" t="n"/>
      <c r="F45" s="19" t="n"/>
      <c r="G45" s="21" t="n"/>
      <c r="H45" s="22">
        <f>IF($A45="","",IFERROR(VLOOKUP($G45,'Configuración'!$A$10:$B$12,2,FALSE),""))</f>
        <v/>
      </c>
      <c r="I45" s="23" t="n"/>
      <c r="J45" s="22">
        <f>IF($A45="","",IFERROR(IF($I45&lt;&gt;"",$I45,$H45),""))</f>
        <v/>
      </c>
      <c r="K45" s="24">
        <f>IFERROR(IF(OR($A45="",$C45="",$J45="",NOT(ISNUMBER($C45)),NOT(ISNUMBER($J45)),$J45&lt;=0),"",$C45+$J45/24),"")</f>
        <v/>
      </c>
      <c r="L45" s="21" t="n"/>
      <c r="M45" s="20" t="n"/>
      <c r="N45" s="20" t="n"/>
      <c r="O45" s="20" t="n"/>
      <c r="P45" s="22">
        <f>IFERROR(IF(OR($A45="",$L45&lt;&gt;"Pendiente",$K45="",NOT(ISNUMBER('Configuración'!$B$4))),"",ROUND(($K45-'Configuración'!$B$4)*24,1)),"")</f>
        <v/>
      </c>
      <c r="Q45" s="25">
        <f>IF($A45="","",IFERROR(IF(OR(NOT(ISNUMBER('Configuración'!$B$4)),NOT(ISNUMBER('Configuración'!$B$5)),'Configuración'!$B$5&lt;0,$B45="",$C45="",$D45="",$F45="",$G45="",$L45="",$R45="",NOT(ISNUMBER($C45)),$C45&lt;'Configuración'!$B$6,$C45&gt;'Configuración'!$B$4,NOT(ISNUMBER($H45)),$H45&lt;=0,NOT(ISNUMBER($J45)),$J45&lt;=0,COUNTIF('Configuración'!$E$4:$E$8,$D45)=0,COUNTIF('Configuración'!$A$10:$A$12,$G45)=0,COUNTIF('Configuración'!$D$4:$D$7,$L45)=0,COUNTIF('Configuración'!$F$4:$F$6,$R45)=0,COUNTIF($A$5:$A$204,$A45)&gt;1,LEN($A45)&gt;30,LEN($B45)&gt;40,LEN($E45)&gt;80,LEN($F45)&gt;100,LEN($S45)&gt;250),"Revisar datos",IF(OR(AND($L45="Pendiente",$M45&lt;&gt;""),AND($L45&lt;&gt;"Pendiente",$M45=""),AND($M45&lt;&gt;"",OR(NOT(ISNUMBER($M45)),$M45&lt;$C45,$M45&gt;'Configuración'!$B$4)),AND($N45&lt;&gt;"",OR(NOT(ISNUMBER($N45)),$N45&lt;$C45,$N45&gt;'Configuración'!$B$4)),AND($O45&lt;&gt;"",OR(NOT(ISNUMBER($O45)),$O45&lt;$C45,$O45&gt;='Configuración'!$B$7+1))),"Revisar datos",IF($L45&lt;&gt;"Pendiente","Cerrada",IF($K45&lt;='Configuración'!$B$4,"Vencida",IF($O45="","Sin próximo seguimiento",IF(OR(NOT(ISNUMBER($O45)),$O45&lt;$C45),"Revisar datos",IF($O45&lt;='Configuración'!$B$4,"Seguimiento ahora",IF(($K45-'Configuración'!$B$4)*24&lt;='Configuración'!$B$5,"Próxima a vencer","En plazo")))))))),"Revisar datos"))</f>
        <v/>
      </c>
      <c r="R45" s="21" t="n"/>
      <c r="S45" s="19" t="n"/>
    </row>
    <row r="46">
      <c r="A46" s="19" t="n"/>
      <c r="B46" s="19" t="n"/>
      <c r="C46" s="20" t="n"/>
      <c r="D46" s="21" t="n"/>
      <c r="E46" s="19" t="n"/>
      <c r="F46" s="19" t="n"/>
      <c r="G46" s="21" t="n"/>
      <c r="H46" s="22">
        <f>IF($A46="","",IFERROR(VLOOKUP($G46,'Configuración'!$A$10:$B$12,2,FALSE),""))</f>
        <v/>
      </c>
      <c r="I46" s="23" t="n"/>
      <c r="J46" s="22">
        <f>IF($A46="","",IFERROR(IF($I46&lt;&gt;"",$I46,$H46),""))</f>
        <v/>
      </c>
      <c r="K46" s="24">
        <f>IFERROR(IF(OR($A46="",$C46="",$J46="",NOT(ISNUMBER($C46)),NOT(ISNUMBER($J46)),$J46&lt;=0),"",$C46+$J46/24),"")</f>
        <v/>
      </c>
      <c r="L46" s="21" t="n"/>
      <c r="M46" s="20" t="n"/>
      <c r="N46" s="20" t="n"/>
      <c r="O46" s="20" t="n"/>
      <c r="P46" s="22">
        <f>IFERROR(IF(OR($A46="",$L46&lt;&gt;"Pendiente",$K46="",NOT(ISNUMBER('Configuración'!$B$4))),"",ROUND(($K46-'Configuración'!$B$4)*24,1)),"")</f>
        <v/>
      </c>
      <c r="Q46" s="25">
        <f>IF($A46="","",IFERROR(IF(OR(NOT(ISNUMBER('Configuración'!$B$4)),NOT(ISNUMBER('Configuración'!$B$5)),'Configuración'!$B$5&lt;0,$B46="",$C46="",$D46="",$F46="",$G46="",$L46="",$R46="",NOT(ISNUMBER($C46)),$C46&lt;'Configuración'!$B$6,$C46&gt;'Configuración'!$B$4,NOT(ISNUMBER($H46)),$H46&lt;=0,NOT(ISNUMBER($J46)),$J46&lt;=0,COUNTIF('Configuración'!$E$4:$E$8,$D46)=0,COUNTIF('Configuración'!$A$10:$A$12,$G46)=0,COUNTIF('Configuración'!$D$4:$D$7,$L46)=0,COUNTIF('Configuración'!$F$4:$F$6,$R46)=0,COUNTIF($A$5:$A$204,$A46)&gt;1,LEN($A46)&gt;30,LEN($B46)&gt;40,LEN($E46)&gt;80,LEN($F46)&gt;100,LEN($S46)&gt;250),"Revisar datos",IF(OR(AND($L46="Pendiente",$M46&lt;&gt;""),AND($L46&lt;&gt;"Pendiente",$M46=""),AND($M46&lt;&gt;"",OR(NOT(ISNUMBER($M46)),$M46&lt;$C46,$M46&gt;'Configuración'!$B$4)),AND($N46&lt;&gt;"",OR(NOT(ISNUMBER($N46)),$N46&lt;$C46,$N46&gt;'Configuración'!$B$4)),AND($O46&lt;&gt;"",OR(NOT(ISNUMBER($O46)),$O46&lt;$C46,$O46&gt;='Configuración'!$B$7+1))),"Revisar datos",IF($L46&lt;&gt;"Pendiente","Cerrada",IF($K46&lt;='Configuración'!$B$4,"Vencida",IF($O46="","Sin próximo seguimiento",IF(OR(NOT(ISNUMBER($O46)),$O46&lt;$C46),"Revisar datos",IF($O46&lt;='Configuración'!$B$4,"Seguimiento ahora",IF(($K46-'Configuración'!$B$4)*24&lt;='Configuración'!$B$5,"Próxima a vencer","En plazo")))))))),"Revisar datos"))</f>
        <v/>
      </c>
      <c r="R46" s="21" t="n"/>
      <c r="S46" s="19" t="n"/>
    </row>
    <row r="47">
      <c r="A47" s="19" t="n"/>
      <c r="B47" s="19" t="n"/>
      <c r="C47" s="20" t="n"/>
      <c r="D47" s="21" t="n"/>
      <c r="E47" s="19" t="n"/>
      <c r="F47" s="19" t="n"/>
      <c r="G47" s="21" t="n"/>
      <c r="H47" s="22">
        <f>IF($A47="","",IFERROR(VLOOKUP($G47,'Configuración'!$A$10:$B$12,2,FALSE),""))</f>
        <v/>
      </c>
      <c r="I47" s="23" t="n"/>
      <c r="J47" s="22">
        <f>IF($A47="","",IFERROR(IF($I47&lt;&gt;"",$I47,$H47),""))</f>
        <v/>
      </c>
      <c r="K47" s="24">
        <f>IFERROR(IF(OR($A47="",$C47="",$J47="",NOT(ISNUMBER($C47)),NOT(ISNUMBER($J47)),$J47&lt;=0),"",$C47+$J47/24),"")</f>
        <v/>
      </c>
      <c r="L47" s="21" t="n"/>
      <c r="M47" s="20" t="n"/>
      <c r="N47" s="20" t="n"/>
      <c r="O47" s="20" t="n"/>
      <c r="P47" s="22">
        <f>IFERROR(IF(OR($A47="",$L47&lt;&gt;"Pendiente",$K47="",NOT(ISNUMBER('Configuración'!$B$4))),"",ROUND(($K47-'Configuración'!$B$4)*24,1)),"")</f>
        <v/>
      </c>
      <c r="Q47" s="25">
        <f>IF($A47="","",IFERROR(IF(OR(NOT(ISNUMBER('Configuración'!$B$4)),NOT(ISNUMBER('Configuración'!$B$5)),'Configuración'!$B$5&lt;0,$B47="",$C47="",$D47="",$F47="",$G47="",$L47="",$R47="",NOT(ISNUMBER($C47)),$C47&lt;'Configuración'!$B$6,$C47&gt;'Configuración'!$B$4,NOT(ISNUMBER($H47)),$H47&lt;=0,NOT(ISNUMBER($J47)),$J47&lt;=0,COUNTIF('Configuración'!$E$4:$E$8,$D47)=0,COUNTIF('Configuración'!$A$10:$A$12,$G47)=0,COUNTIF('Configuración'!$D$4:$D$7,$L47)=0,COUNTIF('Configuración'!$F$4:$F$6,$R47)=0,COUNTIF($A$5:$A$204,$A47)&gt;1,LEN($A47)&gt;30,LEN($B47)&gt;40,LEN($E47)&gt;80,LEN($F47)&gt;100,LEN($S47)&gt;250),"Revisar datos",IF(OR(AND($L47="Pendiente",$M47&lt;&gt;""),AND($L47&lt;&gt;"Pendiente",$M47=""),AND($M47&lt;&gt;"",OR(NOT(ISNUMBER($M47)),$M47&lt;$C47,$M47&gt;'Configuración'!$B$4)),AND($N47&lt;&gt;"",OR(NOT(ISNUMBER($N47)),$N47&lt;$C47,$N47&gt;'Configuración'!$B$4)),AND($O47&lt;&gt;"",OR(NOT(ISNUMBER($O47)),$O47&lt;$C47,$O47&gt;='Configuración'!$B$7+1))),"Revisar datos",IF($L47&lt;&gt;"Pendiente","Cerrada",IF($K47&lt;='Configuración'!$B$4,"Vencida",IF($O47="","Sin próximo seguimiento",IF(OR(NOT(ISNUMBER($O47)),$O47&lt;$C47),"Revisar datos",IF($O47&lt;='Configuración'!$B$4,"Seguimiento ahora",IF(($K47-'Configuración'!$B$4)*24&lt;='Configuración'!$B$5,"Próxima a vencer","En plazo")))))))),"Revisar datos"))</f>
        <v/>
      </c>
      <c r="R47" s="21" t="n"/>
      <c r="S47" s="19" t="n"/>
    </row>
    <row r="48">
      <c r="A48" s="19" t="n"/>
      <c r="B48" s="19" t="n"/>
      <c r="C48" s="20" t="n"/>
      <c r="D48" s="21" t="n"/>
      <c r="E48" s="19" t="n"/>
      <c r="F48" s="19" t="n"/>
      <c r="G48" s="21" t="n"/>
      <c r="H48" s="22">
        <f>IF($A48="","",IFERROR(VLOOKUP($G48,'Configuración'!$A$10:$B$12,2,FALSE),""))</f>
        <v/>
      </c>
      <c r="I48" s="23" t="n"/>
      <c r="J48" s="22">
        <f>IF($A48="","",IFERROR(IF($I48&lt;&gt;"",$I48,$H48),""))</f>
        <v/>
      </c>
      <c r="K48" s="24">
        <f>IFERROR(IF(OR($A48="",$C48="",$J48="",NOT(ISNUMBER($C48)),NOT(ISNUMBER($J48)),$J48&lt;=0),"",$C48+$J48/24),"")</f>
        <v/>
      </c>
      <c r="L48" s="21" t="n"/>
      <c r="M48" s="20" t="n"/>
      <c r="N48" s="20" t="n"/>
      <c r="O48" s="20" t="n"/>
      <c r="P48" s="22">
        <f>IFERROR(IF(OR($A48="",$L48&lt;&gt;"Pendiente",$K48="",NOT(ISNUMBER('Configuración'!$B$4))),"",ROUND(($K48-'Configuración'!$B$4)*24,1)),"")</f>
        <v/>
      </c>
      <c r="Q48" s="25">
        <f>IF($A48="","",IFERROR(IF(OR(NOT(ISNUMBER('Configuración'!$B$4)),NOT(ISNUMBER('Configuración'!$B$5)),'Configuración'!$B$5&lt;0,$B48="",$C48="",$D48="",$F48="",$G48="",$L48="",$R48="",NOT(ISNUMBER($C48)),$C48&lt;'Configuración'!$B$6,$C48&gt;'Configuración'!$B$4,NOT(ISNUMBER($H48)),$H48&lt;=0,NOT(ISNUMBER($J48)),$J48&lt;=0,COUNTIF('Configuración'!$E$4:$E$8,$D48)=0,COUNTIF('Configuración'!$A$10:$A$12,$G48)=0,COUNTIF('Configuración'!$D$4:$D$7,$L48)=0,COUNTIF('Configuración'!$F$4:$F$6,$R48)=0,COUNTIF($A$5:$A$204,$A48)&gt;1,LEN($A48)&gt;30,LEN($B48)&gt;40,LEN($E48)&gt;80,LEN($F48)&gt;100,LEN($S48)&gt;250),"Revisar datos",IF(OR(AND($L48="Pendiente",$M48&lt;&gt;""),AND($L48&lt;&gt;"Pendiente",$M48=""),AND($M48&lt;&gt;"",OR(NOT(ISNUMBER($M48)),$M48&lt;$C48,$M48&gt;'Configuración'!$B$4)),AND($N48&lt;&gt;"",OR(NOT(ISNUMBER($N48)),$N48&lt;$C48,$N48&gt;'Configuración'!$B$4)),AND($O48&lt;&gt;"",OR(NOT(ISNUMBER($O48)),$O48&lt;$C48,$O48&gt;='Configuración'!$B$7+1))),"Revisar datos",IF($L48&lt;&gt;"Pendiente","Cerrada",IF($K48&lt;='Configuración'!$B$4,"Vencida",IF($O48="","Sin próximo seguimiento",IF(OR(NOT(ISNUMBER($O48)),$O48&lt;$C48),"Revisar datos",IF($O48&lt;='Configuración'!$B$4,"Seguimiento ahora",IF(($K48-'Configuración'!$B$4)*24&lt;='Configuración'!$B$5,"Próxima a vencer","En plazo")))))))),"Revisar datos"))</f>
        <v/>
      </c>
      <c r="R48" s="21" t="n"/>
      <c r="S48" s="19" t="n"/>
    </row>
    <row r="49">
      <c r="A49" s="19" t="n"/>
      <c r="B49" s="19" t="n"/>
      <c r="C49" s="20" t="n"/>
      <c r="D49" s="21" t="n"/>
      <c r="E49" s="19" t="n"/>
      <c r="F49" s="19" t="n"/>
      <c r="G49" s="21" t="n"/>
      <c r="H49" s="22">
        <f>IF($A49="","",IFERROR(VLOOKUP($G49,'Configuración'!$A$10:$B$12,2,FALSE),""))</f>
        <v/>
      </c>
      <c r="I49" s="23" t="n"/>
      <c r="J49" s="22">
        <f>IF($A49="","",IFERROR(IF($I49&lt;&gt;"",$I49,$H49),""))</f>
        <v/>
      </c>
      <c r="K49" s="24">
        <f>IFERROR(IF(OR($A49="",$C49="",$J49="",NOT(ISNUMBER($C49)),NOT(ISNUMBER($J49)),$J49&lt;=0),"",$C49+$J49/24),"")</f>
        <v/>
      </c>
      <c r="L49" s="21" t="n"/>
      <c r="M49" s="20" t="n"/>
      <c r="N49" s="20" t="n"/>
      <c r="O49" s="20" t="n"/>
      <c r="P49" s="22">
        <f>IFERROR(IF(OR($A49="",$L49&lt;&gt;"Pendiente",$K49="",NOT(ISNUMBER('Configuración'!$B$4))),"",ROUND(($K49-'Configuración'!$B$4)*24,1)),"")</f>
        <v/>
      </c>
      <c r="Q49" s="25">
        <f>IF($A49="","",IFERROR(IF(OR(NOT(ISNUMBER('Configuración'!$B$4)),NOT(ISNUMBER('Configuración'!$B$5)),'Configuración'!$B$5&lt;0,$B49="",$C49="",$D49="",$F49="",$G49="",$L49="",$R49="",NOT(ISNUMBER($C49)),$C49&lt;'Configuración'!$B$6,$C49&gt;'Configuración'!$B$4,NOT(ISNUMBER($H49)),$H49&lt;=0,NOT(ISNUMBER($J49)),$J49&lt;=0,COUNTIF('Configuración'!$E$4:$E$8,$D49)=0,COUNTIF('Configuración'!$A$10:$A$12,$G49)=0,COUNTIF('Configuración'!$D$4:$D$7,$L49)=0,COUNTIF('Configuración'!$F$4:$F$6,$R49)=0,COUNTIF($A$5:$A$204,$A49)&gt;1,LEN($A49)&gt;30,LEN($B49)&gt;40,LEN($E49)&gt;80,LEN($F49)&gt;100,LEN($S49)&gt;250),"Revisar datos",IF(OR(AND($L49="Pendiente",$M49&lt;&gt;""),AND($L49&lt;&gt;"Pendiente",$M49=""),AND($M49&lt;&gt;"",OR(NOT(ISNUMBER($M49)),$M49&lt;$C49,$M49&gt;'Configuración'!$B$4)),AND($N49&lt;&gt;"",OR(NOT(ISNUMBER($N49)),$N49&lt;$C49,$N49&gt;'Configuración'!$B$4)),AND($O49&lt;&gt;"",OR(NOT(ISNUMBER($O49)),$O49&lt;$C49,$O49&gt;='Configuración'!$B$7+1))),"Revisar datos",IF($L49&lt;&gt;"Pendiente","Cerrada",IF($K49&lt;='Configuración'!$B$4,"Vencida",IF($O49="","Sin próximo seguimiento",IF(OR(NOT(ISNUMBER($O49)),$O49&lt;$C49),"Revisar datos",IF($O49&lt;='Configuración'!$B$4,"Seguimiento ahora",IF(($K49-'Configuración'!$B$4)*24&lt;='Configuración'!$B$5,"Próxima a vencer","En plazo")))))))),"Revisar datos"))</f>
        <v/>
      </c>
      <c r="R49" s="21" t="n"/>
      <c r="S49" s="19" t="n"/>
    </row>
    <row r="50">
      <c r="A50" s="19" t="n"/>
      <c r="B50" s="19" t="n"/>
      <c r="C50" s="20" t="n"/>
      <c r="D50" s="21" t="n"/>
      <c r="E50" s="19" t="n"/>
      <c r="F50" s="19" t="n"/>
      <c r="G50" s="21" t="n"/>
      <c r="H50" s="22">
        <f>IF($A50="","",IFERROR(VLOOKUP($G50,'Configuración'!$A$10:$B$12,2,FALSE),""))</f>
        <v/>
      </c>
      <c r="I50" s="23" t="n"/>
      <c r="J50" s="22">
        <f>IF($A50="","",IFERROR(IF($I50&lt;&gt;"",$I50,$H50),""))</f>
        <v/>
      </c>
      <c r="K50" s="24">
        <f>IFERROR(IF(OR($A50="",$C50="",$J50="",NOT(ISNUMBER($C50)),NOT(ISNUMBER($J50)),$J50&lt;=0),"",$C50+$J50/24),"")</f>
        <v/>
      </c>
      <c r="L50" s="21" t="n"/>
      <c r="M50" s="20" t="n"/>
      <c r="N50" s="20" t="n"/>
      <c r="O50" s="20" t="n"/>
      <c r="P50" s="22">
        <f>IFERROR(IF(OR($A50="",$L50&lt;&gt;"Pendiente",$K50="",NOT(ISNUMBER('Configuración'!$B$4))),"",ROUND(($K50-'Configuración'!$B$4)*24,1)),"")</f>
        <v/>
      </c>
      <c r="Q50" s="25">
        <f>IF($A50="","",IFERROR(IF(OR(NOT(ISNUMBER('Configuración'!$B$4)),NOT(ISNUMBER('Configuración'!$B$5)),'Configuración'!$B$5&lt;0,$B50="",$C50="",$D50="",$F50="",$G50="",$L50="",$R50="",NOT(ISNUMBER($C50)),$C50&lt;'Configuración'!$B$6,$C50&gt;'Configuración'!$B$4,NOT(ISNUMBER($H50)),$H50&lt;=0,NOT(ISNUMBER($J50)),$J50&lt;=0,COUNTIF('Configuración'!$E$4:$E$8,$D50)=0,COUNTIF('Configuración'!$A$10:$A$12,$G50)=0,COUNTIF('Configuración'!$D$4:$D$7,$L50)=0,COUNTIF('Configuración'!$F$4:$F$6,$R50)=0,COUNTIF($A$5:$A$204,$A50)&gt;1,LEN($A50)&gt;30,LEN($B50)&gt;40,LEN($E50)&gt;80,LEN($F50)&gt;100,LEN($S50)&gt;250),"Revisar datos",IF(OR(AND($L50="Pendiente",$M50&lt;&gt;""),AND($L50&lt;&gt;"Pendiente",$M50=""),AND($M50&lt;&gt;"",OR(NOT(ISNUMBER($M50)),$M50&lt;$C50,$M50&gt;'Configuración'!$B$4)),AND($N50&lt;&gt;"",OR(NOT(ISNUMBER($N50)),$N50&lt;$C50,$N50&gt;'Configuración'!$B$4)),AND($O50&lt;&gt;"",OR(NOT(ISNUMBER($O50)),$O50&lt;$C50,$O50&gt;='Configuración'!$B$7+1))),"Revisar datos",IF($L50&lt;&gt;"Pendiente","Cerrada",IF($K50&lt;='Configuración'!$B$4,"Vencida",IF($O50="","Sin próximo seguimiento",IF(OR(NOT(ISNUMBER($O50)),$O50&lt;$C50),"Revisar datos",IF($O50&lt;='Configuración'!$B$4,"Seguimiento ahora",IF(($K50-'Configuración'!$B$4)*24&lt;='Configuración'!$B$5,"Próxima a vencer","En plazo")))))))),"Revisar datos"))</f>
        <v/>
      </c>
      <c r="R50" s="21" t="n"/>
      <c r="S50" s="19" t="n"/>
    </row>
    <row r="51">
      <c r="A51" s="19" t="n"/>
      <c r="B51" s="19" t="n"/>
      <c r="C51" s="20" t="n"/>
      <c r="D51" s="21" t="n"/>
      <c r="E51" s="19" t="n"/>
      <c r="F51" s="19" t="n"/>
      <c r="G51" s="21" t="n"/>
      <c r="H51" s="22">
        <f>IF($A51="","",IFERROR(VLOOKUP($G51,'Configuración'!$A$10:$B$12,2,FALSE),""))</f>
        <v/>
      </c>
      <c r="I51" s="23" t="n"/>
      <c r="J51" s="22">
        <f>IF($A51="","",IFERROR(IF($I51&lt;&gt;"",$I51,$H51),""))</f>
        <v/>
      </c>
      <c r="K51" s="24">
        <f>IFERROR(IF(OR($A51="",$C51="",$J51="",NOT(ISNUMBER($C51)),NOT(ISNUMBER($J51)),$J51&lt;=0),"",$C51+$J51/24),"")</f>
        <v/>
      </c>
      <c r="L51" s="21" t="n"/>
      <c r="M51" s="20" t="n"/>
      <c r="N51" s="20" t="n"/>
      <c r="O51" s="20" t="n"/>
      <c r="P51" s="22">
        <f>IFERROR(IF(OR($A51="",$L51&lt;&gt;"Pendiente",$K51="",NOT(ISNUMBER('Configuración'!$B$4))),"",ROUND(($K51-'Configuración'!$B$4)*24,1)),"")</f>
        <v/>
      </c>
      <c r="Q51" s="25">
        <f>IF($A51="","",IFERROR(IF(OR(NOT(ISNUMBER('Configuración'!$B$4)),NOT(ISNUMBER('Configuración'!$B$5)),'Configuración'!$B$5&lt;0,$B51="",$C51="",$D51="",$F51="",$G51="",$L51="",$R51="",NOT(ISNUMBER($C51)),$C51&lt;'Configuración'!$B$6,$C51&gt;'Configuración'!$B$4,NOT(ISNUMBER($H51)),$H51&lt;=0,NOT(ISNUMBER($J51)),$J51&lt;=0,COUNTIF('Configuración'!$E$4:$E$8,$D51)=0,COUNTIF('Configuración'!$A$10:$A$12,$G51)=0,COUNTIF('Configuración'!$D$4:$D$7,$L51)=0,COUNTIF('Configuración'!$F$4:$F$6,$R51)=0,COUNTIF($A$5:$A$204,$A51)&gt;1,LEN($A51)&gt;30,LEN($B51)&gt;40,LEN($E51)&gt;80,LEN($F51)&gt;100,LEN($S51)&gt;250),"Revisar datos",IF(OR(AND($L51="Pendiente",$M51&lt;&gt;""),AND($L51&lt;&gt;"Pendiente",$M51=""),AND($M51&lt;&gt;"",OR(NOT(ISNUMBER($M51)),$M51&lt;$C51,$M51&gt;'Configuración'!$B$4)),AND($N51&lt;&gt;"",OR(NOT(ISNUMBER($N51)),$N51&lt;$C51,$N51&gt;'Configuración'!$B$4)),AND($O51&lt;&gt;"",OR(NOT(ISNUMBER($O51)),$O51&lt;$C51,$O51&gt;='Configuración'!$B$7+1))),"Revisar datos",IF($L51&lt;&gt;"Pendiente","Cerrada",IF($K51&lt;='Configuración'!$B$4,"Vencida",IF($O51="","Sin próximo seguimiento",IF(OR(NOT(ISNUMBER($O51)),$O51&lt;$C51),"Revisar datos",IF($O51&lt;='Configuración'!$B$4,"Seguimiento ahora",IF(($K51-'Configuración'!$B$4)*24&lt;='Configuración'!$B$5,"Próxima a vencer","En plazo")))))))),"Revisar datos"))</f>
        <v/>
      </c>
      <c r="R51" s="21" t="n"/>
      <c r="S51" s="19" t="n"/>
    </row>
    <row r="52">
      <c r="A52" s="19" t="n"/>
      <c r="B52" s="19" t="n"/>
      <c r="C52" s="20" t="n"/>
      <c r="D52" s="21" t="n"/>
      <c r="E52" s="19" t="n"/>
      <c r="F52" s="19" t="n"/>
      <c r="G52" s="21" t="n"/>
      <c r="H52" s="22">
        <f>IF($A52="","",IFERROR(VLOOKUP($G52,'Configuración'!$A$10:$B$12,2,FALSE),""))</f>
        <v/>
      </c>
      <c r="I52" s="23" t="n"/>
      <c r="J52" s="22">
        <f>IF($A52="","",IFERROR(IF($I52&lt;&gt;"",$I52,$H52),""))</f>
        <v/>
      </c>
      <c r="K52" s="24">
        <f>IFERROR(IF(OR($A52="",$C52="",$J52="",NOT(ISNUMBER($C52)),NOT(ISNUMBER($J52)),$J52&lt;=0),"",$C52+$J52/24),"")</f>
        <v/>
      </c>
      <c r="L52" s="21" t="n"/>
      <c r="M52" s="20" t="n"/>
      <c r="N52" s="20" t="n"/>
      <c r="O52" s="20" t="n"/>
      <c r="P52" s="22">
        <f>IFERROR(IF(OR($A52="",$L52&lt;&gt;"Pendiente",$K52="",NOT(ISNUMBER('Configuración'!$B$4))),"",ROUND(($K52-'Configuración'!$B$4)*24,1)),"")</f>
        <v/>
      </c>
      <c r="Q52" s="25">
        <f>IF($A52="","",IFERROR(IF(OR(NOT(ISNUMBER('Configuración'!$B$4)),NOT(ISNUMBER('Configuración'!$B$5)),'Configuración'!$B$5&lt;0,$B52="",$C52="",$D52="",$F52="",$G52="",$L52="",$R52="",NOT(ISNUMBER($C52)),$C52&lt;'Configuración'!$B$6,$C52&gt;'Configuración'!$B$4,NOT(ISNUMBER($H52)),$H52&lt;=0,NOT(ISNUMBER($J52)),$J52&lt;=0,COUNTIF('Configuración'!$E$4:$E$8,$D52)=0,COUNTIF('Configuración'!$A$10:$A$12,$G52)=0,COUNTIF('Configuración'!$D$4:$D$7,$L52)=0,COUNTIF('Configuración'!$F$4:$F$6,$R52)=0,COUNTIF($A$5:$A$204,$A52)&gt;1,LEN($A52)&gt;30,LEN($B52)&gt;40,LEN($E52)&gt;80,LEN($F52)&gt;100,LEN($S52)&gt;250),"Revisar datos",IF(OR(AND($L52="Pendiente",$M52&lt;&gt;""),AND($L52&lt;&gt;"Pendiente",$M52=""),AND($M52&lt;&gt;"",OR(NOT(ISNUMBER($M52)),$M52&lt;$C52,$M52&gt;'Configuración'!$B$4)),AND($N52&lt;&gt;"",OR(NOT(ISNUMBER($N52)),$N52&lt;$C52,$N52&gt;'Configuración'!$B$4)),AND($O52&lt;&gt;"",OR(NOT(ISNUMBER($O52)),$O52&lt;$C52,$O52&gt;='Configuración'!$B$7+1))),"Revisar datos",IF($L52&lt;&gt;"Pendiente","Cerrada",IF($K52&lt;='Configuración'!$B$4,"Vencida",IF($O52="","Sin próximo seguimiento",IF(OR(NOT(ISNUMBER($O52)),$O52&lt;$C52),"Revisar datos",IF($O52&lt;='Configuración'!$B$4,"Seguimiento ahora",IF(($K52-'Configuración'!$B$4)*24&lt;='Configuración'!$B$5,"Próxima a vencer","En plazo")))))))),"Revisar datos"))</f>
        <v/>
      </c>
      <c r="R52" s="21" t="n"/>
      <c r="S52" s="19" t="n"/>
    </row>
    <row r="53">
      <c r="A53" s="19" t="n"/>
      <c r="B53" s="19" t="n"/>
      <c r="C53" s="20" t="n"/>
      <c r="D53" s="21" t="n"/>
      <c r="E53" s="19" t="n"/>
      <c r="F53" s="19" t="n"/>
      <c r="G53" s="21" t="n"/>
      <c r="H53" s="22">
        <f>IF($A53="","",IFERROR(VLOOKUP($G53,'Configuración'!$A$10:$B$12,2,FALSE),""))</f>
        <v/>
      </c>
      <c r="I53" s="23" t="n"/>
      <c r="J53" s="22">
        <f>IF($A53="","",IFERROR(IF($I53&lt;&gt;"",$I53,$H53),""))</f>
        <v/>
      </c>
      <c r="K53" s="24">
        <f>IFERROR(IF(OR($A53="",$C53="",$J53="",NOT(ISNUMBER($C53)),NOT(ISNUMBER($J53)),$J53&lt;=0),"",$C53+$J53/24),"")</f>
        <v/>
      </c>
      <c r="L53" s="21" t="n"/>
      <c r="M53" s="20" t="n"/>
      <c r="N53" s="20" t="n"/>
      <c r="O53" s="20" t="n"/>
      <c r="P53" s="22">
        <f>IFERROR(IF(OR($A53="",$L53&lt;&gt;"Pendiente",$K53="",NOT(ISNUMBER('Configuración'!$B$4))),"",ROUND(($K53-'Configuración'!$B$4)*24,1)),"")</f>
        <v/>
      </c>
      <c r="Q53" s="25">
        <f>IF($A53="","",IFERROR(IF(OR(NOT(ISNUMBER('Configuración'!$B$4)),NOT(ISNUMBER('Configuración'!$B$5)),'Configuración'!$B$5&lt;0,$B53="",$C53="",$D53="",$F53="",$G53="",$L53="",$R53="",NOT(ISNUMBER($C53)),$C53&lt;'Configuración'!$B$6,$C53&gt;'Configuración'!$B$4,NOT(ISNUMBER($H53)),$H53&lt;=0,NOT(ISNUMBER($J53)),$J53&lt;=0,COUNTIF('Configuración'!$E$4:$E$8,$D53)=0,COUNTIF('Configuración'!$A$10:$A$12,$G53)=0,COUNTIF('Configuración'!$D$4:$D$7,$L53)=0,COUNTIF('Configuración'!$F$4:$F$6,$R53)=0,COUNTIF($A$5:$A$204,$A53)&gt;1,LEN($A53)&gt;30,LEN($B53)&gt;40,LEN($E53)&gt;80,LEN($F53)&gt;100,LEN($S53)&gt;250),"Revisar datos",IF(OR(AND($L53="Pendiente",$M53&lt;&gt;""),AND($L53&lt;&gt;"Pendiente",$M53=""),AND($M53&lt;&gt;"",OR(NOT(ISNUMBER($M53)),$M53&lt;$C53,$M53&gt;'Configuración'!$B$4)),AND($N53&lt;&gt;"",OR(NOT(ISNUMBER($N53)),$N53&lt;$C53,$N53&gt;'Configuración'!$B$4)),AND($O53&lt;&gt;"",OR(NOT(ISNUMBER($O53)),$O53&lt;$C53,$O53&gt;='Configuración'!$B$7+1))),"Revisar datos",IF($L53&lt;&gt;"Pendiente","Cerrada",IF($K53&lt;='Configuración'!$B$4,"Vencida",IF($O53="","Sin próximo seguimiento",IF(OR(NOT(ISNUMBER($O53)),$O53&lt;$C53),"Revisar datos",IF($O53&lt;='Configuración'!$B$4,"Seguimiento ahora",IF(($K53-'Configuración'!$B$4)*24&lt;='Configuración'!$B$5,"Próxima a vencer","En plazo")))))))),"Revisar datos"))</f>
        <v/>
      </c>
      <c r="R53" s="21" t="n"/>
      <c r="S53" s="19" t="n"/>
    </row>
    <row r="54">
      <c r="A54" s="19" t="n"/>
      <c r="B54" s="19" t="n"/>
      <c r="C54" s="20" t="n"/>
      <c r="D54" s="21" t="n"/>
      <c r="E54" s="19" t="n"/>
      <c r="F54" s="19" t="n"/>
      <c r="G54" s="21" t="n"/>
      <c r="H54" s="22">
        <f>IF($A54="","",IFERROR(VLOOKUP($G54,'Configuración'!$A$10:$B$12,2,FALSE),""))</f>
        <v/>
      </c>
      <c r="I54" s="23" t="n"/>
      <c r="J54" s="22">
        <f>IF($A54="","",IFERROR(IF($I54&lt;&gt;"",$I54,$H54),""))</f>
        <v/>
      </c>
      <c r="K54" s="24">
        <f>IFERROR(IF(OR($A54="",$C54="",$J54="",NOT(ISNUMBER($C54)),NOT(ISNUMBER($J54)),$J54&lt;=0),"",$C54+$J54/24),"")</f>
        <v/>
      </c>
      <c r="L54" s="21" t="n"/>
      <c r="M54" s="20" t="n"/>
      <c r="N54" s="20" t="n"/>
      <c r="O54" s="20" t="n"/>
      <c r="P54" s="22">
        <f>IFERROR(IF(OR($A54="",$L54&lt;&gt;"Pendiente",$K54="",NOT(ISNUMBER('Configuración'!$B$4))),"",ROUND(($K54-'Configuración'!$B$4)*24,1)),"")</f>
        <v/>
      </c>
      <c r="Q54" s="25">
        <f>IF($A54="","",IFERROR(IF(OR(NOT(ISNUMBER('Configuración'!$B$4)),NOT(ISNUMBER('Configuración'!$B$5)),'Configuración'!$B$5&lt;0,$B54="",$C54="",$D54="",$F54="",$G54="",$L54="",$R54="",NOT(ISNUMBER($C54)),$C54&lt;'Configuración'!$B$6,$C54&gt;'Configuración'!$B$4,NOT(ISNUMBER($H54)),$H54&lt;=0,NOT(ISNUMBER($J54)),$J54&lt;=0,COUNTIF('Configuración'!$E$4:$E$8,$D54)=0,COUNTIF('Configuración'!$A$10:$A$12,$G54)=0,COUNTIF('Configuración'!$D$4:$D$7,$L54)=0,COUNTIF('Configuración'!$F$4:$F$6,$R54)=0,COUNTIF($A$5:$A$204,$A54)&gt;1,LEN($A54)&gt;30,LEN($B54)&gt;40,LEN($E54)&gt;80,LEN($F54)&gt;100,LEN($S54)&gt;250),"Revisar datos",IF(OR(AND($L54="Pendiente",$M54&lt;&gt;""),AND($L54&lt;&gt;"Pendiente",$M54=""),AND($M54&lt;&gt;"",OR(NOT(ISNUMBER($M54)),$M54&lt;$C54,$M54&gt;'Configuración'!$B$4)),AND($N54&lt;&gt;"",OR(NOT(ISNUMBER($N54)),$N54&lt;$C54,$N54&gt;'Configuración'!$B$4)),AND($O54&lt;&gt;"",OR(NOT(ISNUMBER($O54)),$O54&lt;$C54,$O54&gt;='Configuración'!$B$7+1))),"Revisar datos",IF($L54&lt;&gt;"Pendiente","Cerrada",IF($K54&lt;='Configuración'!$B$4,"Vencida",IF($O54="","Sin próximo seguimiento",IF(OR(NOT(ISNUMBER($O54)),$O54&lt;$C54),"Revisar datos",IF($O54&lt;='Configuración'!$B$4,"Seguimiento ahora",IF(($K54-'Configuración'!$B$4)*24&lt;='Configuración'!$B$5,"Próxima a vencer","En plazo")))))))),"Revisar datos"))</f>
        <v/>
      </c>
      <c r="R54" s="21" t="n"/>
      <c r="S54" s="19" t="n"/>
    </row>
    <row r="55">
      <c r="A55" s="19" t="n"/>
      <c r="B55" s="19" t="n"/>
      <c r="C55" s="20" t="n"/>
      <c r="D55" s="21" t="n"/>
      <c r="E55" s="19" t="n"/>
      <c r="F55" s="19" t="n"/>
      <c r="G55" s="21" t="n"/>
      <c r="H55" s="22">
        <f>IF($A55="","",IFERROR(VLOOKUP($G55,'Configuración'!$A$10:$B$12,2,FALSE),""))</f>
        <v/>
      </c>
      <c r="I55" s="23" t="n"/>
      <c r="J55" s="22">
        <f>IF($A55="","",IFERROR(IF($I55&lt;&gt;"",$I55,$H55),""))</f>
        <v/>
      </c>
      <c r="K55" s="24">
        <f>IFERROR(IF(OR($A55="",$C55="",$J55="",NOT(ISNUMBER($C55)),NOT(ISNUMBER($J55)),$J55&lt;=0),"",$C55+$J55/24),"")</f>
        <v/>
      </c>
      <c r="L55" s="21" t="n"/>
      <c r="M55" s="20" t="n"/>
      <c r="N55" s="20" t="n"/>
      <c r="O55" s="20" t="n"/>
      <c r="P55" s="22">
        <f>IFERROR(IF(OR($A55="",$L55&lt;&gt;"Pendiente",$K55="",NOT(ISNUMBER('Configuración'!$B$4))),"",ROUND(($K55-'Configuración'!$B$4)*24,1)),"")</f>
        <v/>
      </c>
      <c r="Q55" s="25">
        <f>IF($A55="","",IFERROR(IF(OR(NOT(ISNUMBER('Configuración'!$B$4)),NOT(ISNUMBER('Configuración'!$B$5)),'Configuración'!$B$5&lt;0,$B55="",$C55="",$D55="",$F55="",$G55="",$L55="",$R55="",NOT(ISNUMBER($C55)),$C55&lt;'Configuración'!$B$6,$C55&gt;'Configuración'!$B$4,NOT(ISNUMBER($H55)),$H55&lt;=0,NOT(ISNUMBER($J55)),$J55&lt;=0,COUNTIF('Configuración'!$E$4:$E$8,$D55)=0,COUNTIF('Configuración'!$A$10:$A$12,$G55)=0,COUNTIF('Configuración'!$D$4:$D$7,$L55)=0,COUNTIF('Configuración'!$F$4:$F$6,$R55)=0,COUNTIF($A$5:$A$204,$A55)&gt;1,LEN($A55)&gt;30,LEN($B55)&gt;40,LEN($E55)&gt;80,LEN($F55)&gt;100,LEN($S55)&gt;250),"Revisar datos",IF(OR(AND($L55="Pendiente",$M55&lt;&gt;""),AND($L55&lt;&gt;"Pendiente",$M55=""),AND($M55&lt;&gt;"",OR(NOT(ISNUMBER($M55)),$M55&lt;$C55,$M55&gt;'Configuración'!$B$4)),AND($N55&lt;&gt;"",OR(NOT(ISNUMBER($N55)),$N55&lt;$C55,$N55&gt;'Configuración'!$B$4)),AND($O55&lt;&gt;"",OR(NOT(ISNUMBER($O55)),$O55&lt;$C55,$O55&gt;='Configuración'!$B$7+1))),"Revisar datos",IF($L55&lt;&gt;"Pendiente","Cerrada",IF($K55&lt;='Configuración'!$B$4,"Vencida",IF($O55="","Sin próximo seguimiento",IF(OR(NOT(ISNUMBER($O55)),$O55&lt;$C55),"Revisar datos",IF($O55&lt;='Configuración'!$B$4,"Seguimiento ahora",IF(($K55-'Configuración'!$B$4)*24&lt;='Configuración'!$B$5,"Próxima a vencer","En plazo")))))))),"Revisar datos"))</f>
        <v/>
      </c>
      <c r="R55" s="21" t="n"/>
      <c r="S55" s="19" t="n"/>
    </row>
    <row r="56">
      <c r="A56" s="19" t="n"/>
      <c r="B56" s="19" t="n"/>
      <c r="C56" s="20" t="n"/>
      <c r="D56" s="21" t="n"/>
      <c r="E56" s="19" t="n"/>
      <c r="F56" s="19" t="n"/>
      <c r="G56" s="21" t="n"/>
      <c r="H56" s="22">
        <f>IF($A56="","",IFERROR(VLOOKUP($G56,'Configuración'!$A$10:$B$12,2,FALSE),""))</f>
        <v/>
      </c>
      <c r="I56" s="23" t="n"/>
      <c r="J56" s="22">
        <f>IF($A56="","",IFERROR(IF($I56&lt;&gt;"",$I56,$H56),""))</f>
        <v/>
      </c>
      <c r="K56" s="24">
        <f>IFERROR(IF(OR($A56="",$C56="",$J56="",NOT(ISNUMBER($C56)),NOT(ISNUMBER($J56)),$J56&lt;=0),"",$C56+$J56/24),"")</f>
        <v/>
      </c>
      <c r="L56" s="21" t="n"/>
      <c r="M56" s="20" t="n"/>
      <c r="N56" s="20" t="n"/>
      <c r="O56" s="20" t="n"/>
      <c r="P56" s="22">
        <f>IFERROR(IF(OR($A56="",$L56&lt;&gt;"Pendiente",$K56="",NOT(ISNUMBER('Configuración'!$B$4))),"",ROUND(($K56-'Configuración'!$B$4)*24,1)),"")</f>
        <v/>
      </c>
      <c r="Q56" s="25">
        <f>IF($A56="","",IFERROR(IF(OR(NOT(ISNUMBER('Configuración'!$B$4)),NOT(ISNUMBER('Configuración'!$B$5)),'Configuración'!$B$5&lt;0,$B56="",$C56="",$D56="",$F56="",$G56="",$L56="",$R56="",NOT(ISNUMBER($C56)),$C56&lt;'Configuración'!$B$6,$C56&gt;'Configuración'!$B$4,NOT(ISNUMBER($H56)),$H56&lt;=0,NOT(ISNUMBER($J56)),$J56&lt;=0,COUNTIF('Configuración'!$E$4:$E$8,$D56)=0,COUNTIF('Configuración'!$A$10:$A$12,$G56)=0,COUNTIF('Configuración'!$D$4:$D$7,$L56)=0,COUNTIF('Configuración'!$F$4:$F$6,$R56)=0,COUNTIF($A$5:$A$204,$A56)&gt;1,LEN($A56)&gt;30,LEN($B56)&gt;40,LEN($E56)&gt;80,LEN($F56)&gt;100,LEN($S56)&gt;250),"Revisar datos",IF(OR(AND($L56="Pendiente",$M56&lt;&gt;""),AND($L56&lt;&gt;"Pendiente",$M56=""),AND($M56&lt;&gt;"",OR(NOT(ISNUMBER($M56)),$M56&lt;$C56,$M56&gt;'Configuración'!$B$4)),AND($N56&lt;&gt;"",OR(NOT(ISNUMBER($N56)),$N56&lt;$C56,$N56&gt;'Configuración'!$B$4)),AND($O56&lt;&gt;"",OR(NOT(ISNUMBER($O56)),$O56&lt;$C56,$O56&gt;='Configuración'!$B$7+1))),"Revisar datos",IF($L56&lt;&gt;"Pendiente","Cerrada",IF($K56&lt;='Configuración'!$B$4,"Vencida",IF($O56="","Sin próximo seguimiento",IF(OR(NOT(ISNUMBER($O56)),$O56&lt;$C56),"Revisar datos",IF($O56&lt;='Configuración'!$B$4,"Seguimiento ahora",IF(($K56-'Configuración'!$B$4)*24&lt;='Configuración'!$B$5,"Próxima a vencer","En plazo")))))))),"Revisar datos"))</f>
        <v/>
      </c>
      <c r="R56" s="21" t="n"/>
      <c r="S56" s="19" t="n"/>
    </row>
    <row r="57">
      <c r="A57" s="19" t="n"/>
      <c r="B57" s="19" t="n"/>
      <c r="C57" s="20" t="n"/>
      <c r="D57" s="21" t="n"/>
      <c r="E57" s="19" t="n"/>
      <c r="F57" s="19" t="n"/>
      <c r="G57" s="21" t="n"/>
      <c r="H57" s="22">
        <f>IF($A57="","",IFERROR(VLOOKUP($G57,'Configuración'!$A$10:$B$12,2,FALSE),""))</f>
        <v/>
      </c>
      <c r="I57" s="23" t="n"/>
      <c r="J57" s="22">
        <f>IF($A57="","",IFERROR(IF($I57&lt;&gt;"",$I57,$H57),""))</f>
        <v/>
      </c>
      <c r="K57" s="24">
        <f>IFERROR(IF(OR($A57="",$C57="",$J57="",NOT(ISNUMBER($C57)),NOT(ISNUMBER($J57)),$J57&lt;=0),"",$C57+$J57/24),"")</f>
        <v/>
      </c>
      <c r="L57" s="21" t="n"/>
      <c r="M57" s="20" t="n"/>
      <c r="N57" s="20" t="n"/>
      <c r="O57" s="20" t="n"/>
      <c r="P57" s="22">
        <f>IFERROR(IF(OR($A57="",$L57&lt;&gt;"Pendiente",$K57="",NOT(ISNUMBER('Configuración'!$B$4))),"",ROUND(($K57-'Configuración'!$B$4)*24,1)),"")</f>
        <v/>
      </c>
      <c r="Q57" s="25">
        <f>IF($A57="","",IFERROR(IF(OR(NOT(ISNUMBER('Configuración'!$B$4)),NOT(ISNUMBER('Configuración'!$B$5)),'Configuración'!$B$5&lt;0,$B57="",$C57="",$D57="",$F57="",$G57="",$L57="",$R57="",NOT(ISNUMBER($C57)),$C57&lt;'Configuración'!$B$6,$C57&gt;'Configuración'!$B$4,NOT(ISNUMBER($H57)),$H57&lt;=0,NOT(ISNUMBER($J57)),$J57&lt;=0,COUNTIF('Configuración'!$E$4:$E$8,$D57)=0,COUNTIF('Configuración'!$A$10:$A$12,$G57)=0,COUNTIF('Configuración'!$D$4:$D$7,$L57)=0,COUNTIF('Configuración'!$F$4:$F$6,$R57)=0,COUNTIF($A$5:$A$204,$A57)&gt;1,LEN($A57)&gt;30,LEN($B57)&gt;40,LEN($E57)&gt;80,LEN($F57)&gt;100,LEN($S57)&gt;250),"Revisar datos",IF(OR(AND($L57="Pendiente",$M57&lt;&gt;""),AND($L57&lt;&gt;"Pendiente",$M57=""),AND($M57&lt;&gt;"",OR(NOT(ISNUMBER($M57)),$M57&lt;$C57,$M57&gt;'Configuración'!$B$4)),AND($N57&lt;&gt;"",OR(NOT(ISNUMBER($N57)),$N57&lt;$C57,$N57&gt;'Configuración'!$B$4)),AND($O57&lt;&gt;"",OR(NOT(ISNUMBER($O57)),$O57&lt;$C57,$O57&gt;='Configuración'!$B$7+1))),"Revisar datos",IF($L57&lt;&gt;"Pendiente","Cerrada",IF($K57&lt;='Configuración'!$B$4,"Vencida",IF($O57="","Sin próximo seguimiento",IF(OR(NOT(ISNUMBER($O57)),$O57&lt;$C57),"Revisar datos",IF($O57&lt;='Configuración'!$B$4,"Seguimiento ahora",IF(($K57-'Configuración'!$B$4)*24&lt;='Configuración'!$B$5,"Próxima a vencer","En plazo")))))))),"Revisar datos"))</f>
        <v/>
      </c>
      <c r="R57" s="21" t="n"/>
      <c r="S57" s="19" t="n"/>
    </row>
    <row r="58">
      <c r="A58" s="19" t="n"/>
      <c r="B58" s="19" t="n"/>
      <c r="C58" s="20" t="n"/>
      <c r="D58" s="21" t="n"/>
      <c r="E58" s="19" t="n"/>
      <c r="F58" s="19" t="n"/>
      <c r="G58" s="21" t="n"/>
      <c r="H58" s="22">
        <f>IF($A58="","",IFERROR(VLOOKUP($G58,'Configuración'!$A$10:$B$12,2,FALSE),""))</f>
        <v/>
      </c>
      <c r="I58" s="23" t="n"/>
      <c r="J58" s="22">
        <f>IF($A58="","",IFERROR(IF($I58&lt;&gt;"",$I58,$H58),""))</f>
        <v/>
      </c>
      <c r="K58" s="24">
        <f>IFERROR(IF(OR($A58="",$C58="",$J58="",NOT(ISNUMBER($C58)),NOT(ISNUMBER($J58)),$J58&lt;=0),"",$C58+$J58/24),"")</f>
        <v/>
      </c>
      <c r="L58" s="21" t="n"/>
      <c r="M58" s="20" t="n"/>
      <c r="N58" s="20" t="n"/>
      <c r="O58" s="20" t="n"/>
      <c r="P58" s="22">
        <f>IFERROR(IF(OR($A58="",$L58&lt;&gt;"Pendiente",$K58="",NOT(ISNUMBER('Configuración'!$B$4))),"",ROUND(($K58-'Configuración'!$B$4)*24,1)),"")</f>
        <v/>
      </c>
      <c r="Q58" s="25">
        <f>IF($A58="","",IFERROR(IF(OR(NOT(ISNUMBER('Configuración'!$B$4)),NOT(ISNUMBER('Configuración'!$B$5)),'Configuración'!$B$5&lt;0,$B58="",$C58="",$D58="",$F58="",$G58="",$L58="",$R58="",NOT(ISNUMBER($C58)),$C58&lt;'Configuración'!$B$6,$C58&gt;'Configuración'!$B$4,NOT(ISNUMBER($H58)),$H58&lt;=0,NOT(ISNUMBER($J58)),$J58&lt;=0,COUNTIF('Configuración'!$E$4:$E$8,$D58)=0,COUNTIF('Configuración'!$A$10:$A$12,$G58)=0,COUNTIF('Configuración'!$D$4:$D$7,$L58)=0,COUNTIF('Configuración'!$F$4:$F$6,$R58)=0,COUNTIF($A$5:$A$204,$A58)&gt;1,LEN($A58)&gt;30,LEN($B58)&gt;40,LEN($E58)&gt;80,LEN($F58)&gt;100,LEN($S58)&gt;250),"Revisar datos",IF(OR(AND($L58="Pendiente",$M58&lt;&gt;""),AND($L58&lt;&gt;"Pendiente",$M58=""),AND($M58&lt;&gt;"",OR(NOT(ISNUMBER($M58)),$M58&lt;$C58,$M58&gt;'Configuración'!$B$4)),AND($N58&lt;&gt;"",OR(NOT(ISNUMBER($N58)),$N58&lt;$C58,$N58&gt;'Configuración'!$B$4)),AND($O58&lt;&gt;"",OR(NOT(ISNUMBER($O58)),$O58&lt;$C58,$O58&gt;='Configuración'!$B$7+1))),"Revisar datos",IF($L58&lt;&gt;"Pendiente","Cerrada",IF($K58&lt;='Configuración'!$B$4,"Vencida",IF($O58="","Sin próximo seguimiento",IF(OR(NOT(ISNUMBER($O58)),$O58&lt;$C58),"Revisar datos",IF($O58&lt;='Configuración'!$B$4,"Seguimiento ahora",IF(($K58-'Configuración'!$B$4)*24&lt;='Configuración'!$B$5,"Próxima a vencer","En plazo")))))))),"Revisar datos"))</f>
        <v/>
      </c>
      <c r="R58" s="21" t="n"/>
      <c r="S58" s="19" t="n"/>
    </row>
    <row r="59">
      <c r="A59" s="19" t="n"/>
      <c r="B59" s="19" t="n"/>
      <c r="C59" s="20" t="n"/>
      <c r="D59" s="21" t="n"/>
      <c r="E59" s="19" t="n"/>
      <c r="F59" s="19" t="n"/>
      <c r="G59" s="21" t="n"/>
      <c r="H59" s="22">
        <f>IF($A59="","",IFERROR(VLOOKUP($G59,'Configuración'!$A$10:$B$12,2,FALSE),""))</f>
        <v/>
      </c>
      <c r="I59" s="23" t="n"/>
      <c r="J59" s="22">
        <f>IF($A59="","",IFERROR(IF($I59&lt;&gt;"",$I59,$H59),""))</f>
        <v/>
      </c>
      <c r="K59" s="24">
        <f>IFERROR(IF(OR($A59="",$C59="",$J59="",NOT(ISNUMBER($C59)),NOT(ISNUMBER($J59)),$J59&lt;=0),"",$C59+$J59/24),"")</f>
        <v/>
      </c>
      <c r="L59" s="21" t="n"/>
      <c r="M59" s="20" t="n"/>
      <c r="N59" s="20" t="n"/>
      <c r="O59" s="20" t="n"/>
      <c r="P59" s="22">
        <f>IFERROR(IF(OR($A59="",$L59&lt;&gt;"Pendiente",$K59="",NOT(ISNUMBER('Configuración'!$B$4))),"",ROUND(($K59-'Configuración'!$B$4)*24,1)),"")</f>
        <v/>
      </c>
      <c r="Q59" s="25">
        <f>IF($A59="","",IFERROR(IF(OR(NOT(ISNUMBER('Configuración'!$B$4)),NOT(ISNUMBER('Configuración'!$B$5)),'Configuración'!$B$5&lt;0,$B59="",$C59="",$D59="",$F59="",$G59="",$L59="",$R59="",NOT(ISNUMBER($C59)),$C59&lt;'Configuración'!$B$6,$C59&gt;'Configuración'!$B$4,NOT(ISNUMBER($H59)),$H59&lt;=0,NOT(ISNUMBER($J59)),$J59&lt;=0,COUNTIF('Configuración'!$E$4:$E$8,$D59)=0,COUNTIF('Configuración'!$A$10:$A$12,$G59)=0,COUNTIF('Configuración'!$D$4:$D$7,$L59)=0,COUNTIF('Configuración'!$F$4:$F$6,$R59)=0,COUNTIF($A$5:$A$204,$A59)&gt;1,LEN($A59)&gt;30,LEN($B59)&gt;40,LEN($E59)&gt;80,LEN($F59)&gt;100,LEN($S59)&gt;250),"Revisar datos",IF(OR(AND($L59="Pendiente",$M59&lt;&gt;""),AND($L59&lt;&gt;"Pendiente",$M59=""),AND($M59&lt;&gt;"",OR(NOT(ISNUMBER($M59)),$M59&lt;$C59,$M59&gt;'Configuración'!$B$4)),AND($N59&lt;&gt;"",OR(NOT(ISNUMBER($N59)),$N59&lt;$C59,$N59&gt;'Configuración'!$B$4)),AND($O59&lt;&gt;"",OR(NOT(ISNUMBER($O59)),$O59&lt;$C59,$O59&gt;='Configuración'!$B$7+1))),"Revisar datos",IF($L59&lt;&gt;"Pendiente","Cerrada",IF($K59&lt;='Configuración'!$B$4,"Vencida",IF($O59="","Sin próximo seguimiento",IF(OR(NOT(ISNUMBER($O59)),$O59&lt;$C59),"Revisar datos",IF($O59&lt;='Configuración'!$B$4,"Seguimiento ahora",IF(($K59-'Configuración'!$B$4)*24&lt;='Configuración'!$B$5,"Próxima a vencer","En plazo")))))))),"Revisar datos"))</f>
        <v/>
      </c>
      <c r="R59" s="21" t="n"/>
      <c r="S59" s="19" t="n"/>
    </row>
    <row r="60">
      <c r="A60" s="19" t="n"/>
      <c r="B60" s="19" t="n"/>
      <c r="C60" s="20" t="n"/>
      <c r="D60" s="21" t="n"/>
      <c r="E60" s="19" t="n"/>
      <c r="F60" s="19" t="n"/>
      <c r="G60" s="21" t="n"/>
      <c r="H60" s="22">
        <f>IF($A60="","",IFERROR(VLOOKUP($G60,'Configuración'!$A$10:$B$12,2,FALSE),""))</f>
        <v/>
      </c>
      <c r="I60" s="23" t="n"/>
      <c r="J60" s="22">
        <f>IF($A60="","",IFERROR(IF($I60&lt;&gt;"",$I60,$H60),""))</f>
        <v/>
      </c>
      <c r="K60" s="24">
        <f>IFERROR(IF(OR($A60="",$C60="",$J60="",NOT(ISNUMBER($C60)),NOT(ISNUMBER($J60)),$J60&lt;=0),"",$C60+$J60/24),"")</f>
        <v/>
      </c>
      <c r="L60" s="21" t="n"/>
      <c r="M60" s="20" t="n"/>
      <c r="N60" s="20" t="n"/>
      <c r="O60" s="20" t="n"/>
      <c r="P60" s="22">
        <f>IFERROR(IF(OR($A60="",$L60&lt;&gt;"Pendiente",$K60="",NOT(ISNUMBER('Configuración'!$B$4))),"",ROUND(($K60-'Configuración'!$B$4)*24,1)),"")</f>
        <v/>
      </c>
      <c r="Q60" s="25">
        <f>IF($A60="","",IFERROR(IF(OR(NOT(ISNUMBER('Configuración'!$B$4)),NOT(ISNUMBER('Configuración'!$B$5)),'Configuración'!$B$5&lt;0,$B60="",$C60="",$D60="",$F60="",$G60="",$L60="",$R60="",NOT(ISNUMBER($C60)),$C60&lt;'Configuración'!$B$6,$C60&gt;'Configuración'!$B$4,NOT(ISNUMBER($H60)),$H60&lt;=0,NOT(ISNUMBER($J60)),$J60&lt;=0,COUNTIF('Configuración'!$E$4:$E$8,$D60)=0,COUNTIF('Configuración'!$A$10:$A$12,$G60)=0,COUNTIF('Configuración'!$D$4:$D$7,$L60)=0,COUNTIF('Configuración'!$F$4:$F$6,$R60)=0,COUNTIF($A$5:$A$204,$A60)&gt;1,LEN($A60)&gt;30,LEN($B60)&gt;40,LEN($E60)&gt;80,LEN($F60)&gt;100,LEN($S60)&gt;250),"Revisar datos",IF(OR(AND($L60="Pendiente",$M60&lt;&gt;""),AND($L60&lt;&gt;"Pendiente",$M60=""),AND($M60&lt;&gt;"",OR(NOT(ISNUMBER($M60)),$M60&lt;$C60,$M60&gt;'Configuración'!$B$4)),AND($N60&lt;&gt;"",OR(NOT(ISNUMBER($N60)),$N60&lt;$C60,$N60&gt;'Configuración'!$B$4)),AND($O60&lt;&gt;"",OR(NOT(ISNUMBER($O60)),$O60&lt;$C60,$O60&gt;='Configuración'!$B$7+1))),"Revisar datos",IF($L60&lt;&gt;"Pendiente","Cerrada",IF($K60&lt;='Configuración'!$B$4,"Vencida",IF($O60="","Sin próximo seguimiento",IF(OR(NOT(ISNUMBER($O60)),$O60&lt;$C60),"Revisar datos",IF($O60&lt;='Configuración'!$B$4,"Seguimiento ahora",IF(($K60-'Configuración'!$B$4)*24&lt;='Configuración'!$B$5,"Próxima a vencer","En plazo")))))))),"Revisar datos"))</f>
        <v/>
      </c>
      <c r="R60" s="21" t="n"/>
      <c r="S60" s="19" t="n"/>
    </row>
    <row r="61">
      <c r="A61" s="19" t="n"/>
      <c r="B61" s="19" t="n"/>
      <c r="C61" s="20" t="n"/>
      <c r="D61" s="21" t="n"/>
      <c r="E61" s="19" t="n"/>
      <c r="F61" s="19" t="n"/>
      <c r="G61" s="21" t="n"/>
      <c r="H61" s="22">
        <f>IF($A61="","",IFERROR(VLOOKUP($G61,'Configuración'!$A$10:$B$12,2,FALSE),""))</f>
        <v/>
      </c>
      <c r="I61" s="23" t="n"/>
      <c r="J61" s="22">
        <f>IF($A61="","",IFERROR(IF($I61&lt;&gt;"",$I61,$H61),""))</f>
        <v/>
      </c>
      <c r="K61" s="24">
        <f>IFERROR(IF(OR($A61="",$C61="",$J61="",NOT(ISNUMBER($C61)),NOT(ISNUMBER($J61)),$J61&lt;=0),"",$C61+$J61/24),"")</f>
        <v/>
      </c>
      <c r="L61" s="21" t="n"/>
      <c r="M61" s="20" t="n"/>
      <c r="N61" s="20" t="n"/>
      <c r="O61" s="20" t="n"/>
      <c r="P61" s="22">
        <f>IFERROR(IF(OR($A61="",$L61&lt;&gt;"Pendiente",$K61="",NOT(ISNUMBER('Configuración'!$B$4))),"",ROUND(($K61-'Configuración'!$B$4)*24,1)),"")</f>
        <v/>
      </c>
      <c r="Q61" s="25">
        <f>IF($A61="","",IFERROR(IF(OR(NOT(ISNUMBER('Configuración'!$B$4)),NOT(ISNUMBER('Configuración'!$B$5)),'Configuración'!$B$5&lt;0,$B61="",$C61="",$D61="",$F61="",$G61="",$L61="",$R61="",NOT(ISNUMBER($C61)),$C61&lt;'Configuración'!$B$6,$C61&gt;'Configuración'!$B$4,NOT(ISNUMBER($H61)),$H61&lt;=0,NOT(ISNUMBER($J61)),$J61&lt;=0,COUNTIF('Configuración'!$E$4:$E$8,$D61)=0,COUNTIF('Configuración'!$A$10:$A$12,$G61)=0,COUNTIF('Configuración'!$D$4:$D$7,$L61)=0,COUNTIF('Configuración'!$F$4:$F$6,$R61)=0,COUNTIF($A$5:$A$204,$A61)&gt;1,LEN($A61)&gt;30,LEN($B61)&gt;40,LEN($E61)&gt;80,LEN($F61)&gt;100,LEN($S61)&gt;250),"Revisar datos",IF(OR(AND($L61="Pendiente",$M61&lt;&gt;""),AND($L61&lt;&gt;"Pendiente",$M61=""),AND($M61&lt;&gt;"",OR(NOT(ISNUMBER($M61)),$M61&lt;$C61,$M61&gt;'Configuración'!$B$4)),AND($N61&lt;&gt;"",OR(NOT(ISNUMBER($N61)),$N61&lt;$C61,$N61&gt;'Configuración'!$B$4)),AND($O61&lt;&gt;"",OR(NOT(ISNUMBER($O61)),$O61&lt;$C61,$O61&gt;='Configuración'!$B$7+1))),"Revisar datos",IF($L61&lt;&gt;"Pendiente","Cerrada",IF($K61&lt;='Configuración'!$B$4,"Vencida",IF($O61="","Sin próximo seguimiento",IF(OR(NOT(ISNUMBER($O61)),$O61&lt;$C61),"Revisar datos",IF($O61&lt;='Configuración'!$B$4,"Seguimiento ahora",IF(($K61-'Configuración'!$B$4)*24&lt;='Configuración'!$B$5,"Próxima a vencer","En plazo")))))))),"Revisar datos"))</f>
        <v/>
      </c>
      <c r="R61" s="21" t="n"/>
      <c r="S61" s="19" t="n"/>
    </row>
    <row r="62">
      <c r="A62" s="19" t="n"/>
      <c r="B62" s="19" t="n"/>
      <c r="C62" s="20" t="n"/>
      <c r="D62" s="21" t="n"/>
      <c r="E62" s="19" t="n"/>
      <c r="F62" s="19" t="n"/>
      <c r="G62" s="21" t="n"/>
      <c r="H62" s="22">
        <f>IF($A62="","",IFERROR(VLOOKUP($G62,'Configuración'!$A$10:$B$12,2,FALSE),""))</f>
        <v/>
      </c>
      <c r="I62" s="23" t="n"/>
      <c r="J62" s="22">
        <f>IF($A62="","",IFERROR(IF($I62&lt;&gt;"",$I62,$H62),""))</f>
        <v/>
      </c>
      <c r="K62" s="24">
        <f>IFERROR(IF(OR($A62="",$C62="",$J62="",NOT(ISNUMBER($C62)),NOT(ISNUMBER($J62)),$J62&lt;=0),"",$C62+$J62/24),"")</f>
        <v/>
      </c>
      <c r="L62" s="21" t="n"/>
      <c r="M62" s="20" t="n"/>
      <c r="N62" s="20" t="n"/>
      <c r="O62" s="20" t="n"/>
      <c r="P62" s="22">
        <f>IFERROR(IF(OR($A62="",$L62&lt;&gt;"Pendiente",$K62="",NOT(ISNUMBER('Configuración'!$B$4))),"",ROUND(($K62-'Configuración'!$B$4)*24,1)),"")</f>
        <v/>
      </c>
      <c r="Q62" s="25">
        <f>IF($A62="","",IFERROR(IF(OR(NOT(ISNUMBER('Configuración'!$B$4)),NOT(ISNUMBER('Configuración'!$B$5)),'Configuración'!$B$5&lt;0,$B62="",$C62="",$D62="",$F62="",$G62="",$L62="",$R62="",NOT(ISNUMBER($C62)),$C62&lt;'Configuración'!$B$6,$C62&gt;'Configuración'!$B$4,NOT(ISNUMBER($H62)),$H62&lt;=0,NOT(ISNUMBER($J62)),$J62&lt;=0,COUNTIF('Configuración'!$E$4:$E$8,$D62)=0,COUNTIF('Configuración'!$A$10:$A$12,$G62)=0,COUNTIF('Configuración'!$D$4:$D$7,$L62)=0,COUNTIF('Configuración'!$F$4:$F$6,$R62)=0,COUNTIF($A$5:$A$204,$A62)&gt;1,LEN($A62)&gt;30,LEN($B62)&gt;40,LEN($E62)&gt;80,LEN($F62)&gt;100,LEN($S62)&gt;250),"Revisar datos",IF(OR(AND($L62="Pendiente",$M62&lt;&gt;""),AND($L62&lt;&gt;"Pendiente",$M62=""),AND($M62&lt;&gt;"",OR(NOT(ISNUMBER($M62)),$M62&lt;$C62,$M62&gt;'Configuración'!$B$4)),AND($N62&lt;&gt;"",OR(NOT(ISNUMBER($N62)),$N62&lt;$C62,$N62&gt;'Configuración'!$B$4)),AND($O62&lt;&gt;"",OR(NOT(ISNUMBER($O62)),$O62&lt;$C62,$O62&gt;='Configuración'!$B$7+1))),"Revisar datos",IF($L62&lt;&gt;"Pendiente","Cerrada",IF($K62&lt;='Configuración'!$B$4,"Vencida",IF($O62="","Sin próximo seguimiento",IF(OR(NOT(ISNUMBER($O62)),$O62&lt;$C62),"Revisar datos",IF($O62&lt;='Configuración'!$B$4,"Seguimiento ahora",IF(($K62-'Configuración'!$B$4)*24&lt;='Configuración'!$B$5,"Próxima a vencer","En plazo")))))))),"Revisar datos"))</f>
        <v/>
      </c>
      <c r="R62" s="21" t="n"/>
      <c r="S62" s="19" t="n"/>
    </row>
    <row r="63">
      <c r="A63" s="19" t="n"/>
      <c r="B63" s="19" t="n"/>
      <c r="C63" s="20" t="n"/>
      <c r="D63" s="21" t="n"/>
      <c r="E63" s="19" t="n"/>
      <c r="F63" s="19" t="n"/>
      <c r="G63" s="21" t="n"/>
      <c r="H63" s="22">
        <f>IF($A63="","",IFERROR(VLOOKUP($G63,'Configuración'!$A$10:$B$12,2,FALSE),""))</f>
        <v/>
      </c>
      <c r="I63" s="23" t="n"/>
      <c r="J63" s="22">
        <f>IF($A63="","",IFERROR(IF($I63&lt;&gt;"",$I63,$H63),""))</f>
        <v/>
      </c>
      <c r="K63" s="24">
        <f>IFERROR(IF(OR($A63="",$C63="",$J63="",NOT(ISNUMBER($C63)),NOT(ISNUMBER($J63)),$J63&lt;=0),"",$C63+$J63/24),"")</f>
        <v/>
      </c>
      <c r="L63" s="21" t="n"/>
      <c r="M63" s="20" t="n"/>
      <c r="N63" s="20" t="n"/>
      <c r="O63" s="20" t="n"/>
      <c r="P63" s="22">
        <f>IFERROR(IF(OR($A63="",$L63&lt;&gt;"Pendiente",$K63="",NOT(ISNUMBER('Configuración'!$B$4))),"",ROUND(($K63-'Configuración'!$B$4)*24,1)),"")</f>
        <v/>
      </c>
      <c r="Q63" s="25">
        <f>IF($A63="","",IFERROR(IF(OR(NOT(ISNUMBER('Configuración'!$B$4)),NOT(ISNUMBER('Configuración'!$B$5)),'Configuración'!$B$5&lt;0,$B63="",$C63="",$D63="",$F63="",$G63="",$L63="",$R63="",NOT(ISNUMBER($C63)),$C63&lt;'Configuración'!$B$6,$C63&gt;'Configuración'!$B$4,NOT(ISNUMBER($H63)),$H63&lt;=0,NOT(ISNUMBER($J63)),$J63&lt;=0,COUNTIF('Configuración'!$E$4:$E$8,$D63)=0,COUNTIF('Configuración'!$A$10:$A$12,$G63)=0,COUNTIF('Configuración'!$D$4:$D$7,$L63)=0,COUNTIF('Configuración'!$F$4:$F$6,$R63)=0,COUNTIF($A$5:$A$204,$A63)&gt;1,LEN($A63)&gt;30,LEN($B63)&gt;40,LEN($E63)&gt;80,LEN($F63)&gt;100,LEN($S63)&gt;250),"Revisar datos",IF(OR(AND($L63="Pendiente",$M63&lt;&gt;""),AND($L63&lt;&gt;"Pendiente",$M63=""),AND($M63&lt;&gt;"",OR(NOT(ISNUMBER($M63)),$M63&lt;$C63,$M63&gt;'Configuración'!$B$4)),AND($N63&lt;&gt;"",OR(NOT(ISNUMBER($N63)),$N63&lt;$C63,$N63&gt;'Configuración'!$B$4)),AND($O63&lt;&gt;"",OR(NOT(ISNUMBER($O63)),$O63&lt;$C63,$O63&gt;='Configuración'!$B$7+1))),"Revisar datos",IF($L63&lt;&gt;"Pendiente","Cerrada",IF($K63&lt;='Configuración'!$B$4,"Vencida",IF($O63="","Sin próximo seguimiento",IF(OR(NOT(ISNUMBER($O63)),$O63&lt;$C63),"Revisar datos",IF($O63&lt;='Configuración'!$B$4,"Seguimiento ahora",IF(($K63-'Configuración'!$B$4)*24&lt;='Configuración'!$B$5,"Próxima a vencer","En plazo")))))))),"Revisar datos"))</f>
        <v/>
      </c>
      <c r="R63" s="21" t="n"/>
      <c r="S63" s="19" t="n"/>
    </row>
    <row r="64">
      <c r="A64" s="19" t="n"/>
      <c r="B64" s="19" t="n"/>
      <c r="C64" s="20" t="n"/>
      <c r="D64" s="21" t="n"/>
      <c r="E64" s="19" t="n"/>
      <c r="F64" s="19" t="n"/>
      <c r="G64" s="21" t="n"/>
      <c r="H64" s="22">
        <f>IF($A64="","",IFERROR(VLOOKUP($G64,'Configuración'!$A$10:$B$12,2,FALSE),""))</f>
        <v/>
      </c>
      <c r="I64" s="23" t="n"/>
      <c r="J64" s="22">
        <f>IF($A64="","",IFERROR(IF($I64&lt;&gt;"",$I64,$H64),""))</f>
        <v/>
      </c>
      <c r="K64" s="24">
        <f>IFERROR(IF(OR($A64="",$C64="",$J64="",NOT(ISNUMBER($C64)),NOT(ISNUMBER($J64)),$J64&lt;=0),"",$C64+$J64/24),"")</f>
        <v/>
      </c>
      <c r="L64" s="21" t="n"/>
      <c r="M64" s="20" t="n"/>
      <c r="N64" s="20" t="n"/>
      <c r="O64" s="20" t="n"/>
      <c r="P64" s="22">
        <f>IFERROR(IF(OR($A64="",$L64&lt;&gt;"Pendiente",$K64="",NOT(ISNUMBER('Configuración'!$B$4))),"",ROUND(($K64-'Configuración'!$B$4)*24,1)),"")</f>
        <v/>
      </c>
      <c r="Q64" s="25">
        <f>IF($A64="","",IFERROR(IF(OR(NOT(ISNUMBER('Configuración'!$B$4)),NOT(ISNUMBER('Configuración'!$B$5)),'Configuración'!$B$5&lt;0,$B64="",$C64="",$D64="",$F64="",$G64="",$L64="",$R64="",NOT(ISNUMBER($C64)),$C64&lt;'Configuración'!$B$6,$C64&gt;'Configuración'!$B$4,NOT(ISNUMBER($H64)),$H64&lt;=0,NOT(ISNUMBER($J64)),$J64&lt;=0,COUNTIF('Configuración'!$E$4:$E$8,$D64)=0,COUNTIF('Configuración'!$A$10:$A$12,$G64)=0,COUNTIF('Configuración'!$D$4:$D$7,$L64)=0,COUNTIF('Configuración'!$F$4:$F$6,$R64)=0,COUNTIF($A$5:$A$204,$A64)&gt;1,LEN($A64)&gt;30,LEN($B64)&gt;40,LEN($E64)&gt;80,LEN($F64)&gt;100,LEN($S64)&gt;250),"Revisar datos",IF(OR(AND($L64="Pendiente",$M64&lt;&gt;""),AND($L64&lt;&gt;"Pendiente",$M64=""),AND($M64&lt;&gt;"",OR(NOT(ISNUMBER($M64)),$M64&lt;$C64,$M64&gt;'Configuración'!$B$4)),AND($N64&lt;&gt;"",OR(NOT(ISNUMBER($N64)),$N64&lt;$C64,$N64&gt;'Configuración'!$B$4)),AND($O64&lt;&gt;"",OR(NOT(ISNUMBER($O64)),$O64&lt;$C64,$O64&gt;='Configuración'!$B$7+1))),"Revisar datos",IF($L64&lt;&gt;"Pendiente","Cerrada",IF($K64&lt;='Configuración'!$B$4,"Vencida",IF($O64="","Sin próximo seguimiento",IF(OR(NOT(ISNUMBER($O64)),$O64&lt;$C64),"Revisar datos",IF($O64&lt;='Configuración'!$B$4,"Seguimiento ahora",IF(($K64-'Configuración'!$B$4)*24&lt;='Configuración'!$B$5,"Próxima a vencer","En plazo")))))))),"Revisar datos"))</f>
        <v/>
      </c>
      <c r="R64" s="21" t="n"/>
      <c r="S64" s="19" t="n"/>
    </row>
    <row r="65">
      <c r="A65" s="19" t="n"/>
      <c r="B65" s="19" t="n"/>
      <c r="C65" s="20" t="n"/>
      <c r="D65" s="21" t="n"/>
      <c r="E65" s="19" t="n"/>
      <c r="F65" s="19" t="n"/>
      <c r="G65" s="21" t="n"/>
      <c r="H65" s="22">
        <f>IF($A65="","",IFERROR(VLOOKUP($G65,'Configuración'!$A$10:$B$12,2,FALSE),""))</f>
        <v/>
      </c>
      <c r="I65" s="23" t="n"/>
      <c r="J65" s="22">
        <f>IF($A65="","",IFERROR(IF($I65&lt;&gt;"",$I65,$H65),""))</f>
        <v/>
      </c>
      <c r="K65" s="24">
        <f>IFERROR(IF(OR($A65="",$C65="",$J65="",NOT(ISNUMBER($C65)),NOT(ISNUMBER($J65)),$J65&lt;=0),"",$C65+$J65/24),"")</f>
        <v/>
      </c>
      <c r="L65" s="21" t="n"/>
      <c r="M65" s="20" t="n"/>
      <c r="N65" s="20" t="n"/>
      <c r="O65" s="20" t="n"/>
      <c r="P65" s="22">
        <f>IFERROR(IF(OR($A65="",$L65&lt;&gt;"Pendiente",$K65="",NOT(ISNUMBER('Configuración'!$B$4))),"",ROUND(($K65-'Configuración'!$B$4)*24,1)),"")</f>
        <v/>
      </c>
      <c r="Q65" s="25">
        <f>IF($A65="","",IFERROR(IF(OR(NOT(ISNUMBER('Configuración'!$B$4)),NOT(ISNUMBER('Configuración'!$B$5)),'Configuración'!$B$5&lt;0,$B65="",$C65="",$D65="",$F65="",$G65="",$L65="",$R65="",NOT(ISNUMBER($C65)),$C65&lt;'Configuración'!$B$6,$C65&gt;'Configuración'!$B$4,NOT(ISNUMBER($H65)),$H65&lt;=0,NOT(ISNUMBER($J65)),$J65&lt;=0,COUNTIF('Configuración'!$E$4:$E$8,$D65)=0,COUNTIF('Configuración'!$A$10:$A$12,$G65)=0,COUNTIF('Configuración'!$D$4:$D$7,$L65)=0,COUNTIF('Configuración'!$F$4:$F$6,$R65)=0,COUNTIF($A$5:$A$204,$A65)&gt;1,LEN($A65)&gt;30,LEN($B65)&gt;40,LEN($E65)&gt;80,LEN($F65)&gt;100,LEN($S65)&gt;250),"Revisar datos",IF(OR(AND($L65="Pendiente",$M65&lt;&gt;""),AND($L65&lt;&gt;"Pendiente",$M65=""),AND($M65&lt;&gt;"",OR(NOT(ISNUMBER($M65)),$M65&lt;$C65,$M65&gt;'Configuración'!$B$4)),AND($N65&lt;&gt;"",OR(NOT(ISNUMBER($N65)),$N65&lt;$C65,$N65&gt;'Configuración'!$B$4)),AND($O65&lt;&gt;"",OR(NOT(ISNUMBER($O65)),$O65&lt;$C65,$O65&gt;='Configuración'!$B$7+1))),"Revisar datos",IF($L65&lt;&gt;"Pendiente","Cerrada",IF($K65&lt;='Configuración'!$B$4,"Vencida",IF($O65="","Sin próximo seguimiento",IF(OR(NOT(ISNUMBER($O65)),$O65&lt;$C65),"Revisar datos",IF($O65&lt;='Configuración'!$B$4,"Seguimiento ahora",IF(($K65-'Configuración'!$B$4)*24&lt;='Configuración'!$B$5,"Próxima a vencer","En plazo")))))))),"Revisar datos"))</f>
        <v/>
      </c>
      <c r="R65" s="21" t="n"/>
      <c r="S65" s="19" t="n"/>
    </row>
    <row r="66">
      <c r="A66" s="19" t="n"/>
      <c r="B66" s="19" t="n"/>
      <c r="C66" s="20" t="n"/>
      <c r="D66" s="21" t="n"/>
      <c r="E66" s="19" t="n"/>
      <c r="F66" s="19" t="n"/>
      <c r="G66" s="21" t="n"/>
      <c r="H66" s="22">
        <f>IF($A66="","",IFERROR(VLOOKUP($G66,'Configuración'!$A$10:$B$12,2,FALSE),""))</f>
        <v/>
      </c>
      <c r="I66" s="23" t="n"/>
      <c r="J66" s="22">
        <f>IF($A66="","",IFERROR(IF($I66&lt;&gt;"",$I66,$H66),""))</f>
        <v/>
      </c>
      <c r="K66" s="24">
        <f>IFERROR(IF(OR($A66="",$C66="",$J66="",NOT(ISNUMBER($C66)),NOT(ISNUMBER($J66)),$J66&lt;=0),"",$C66+$J66/24),"")</f>
        <v/>
      </c>
      <c r="L66" s="21" t="n"/>
      <c r="M66" s="20" t="n"/>
      <c r="N66" s="20" t="n"/>
      <c r="O66" s="20" t="n"/>
      <c r="P66" s="22">
        <f>IFERROR(IF(OR($A66="",$L66&lt;&gt;"Pendiente",$K66="",NOT(ISNUMBER('Configuración'!$B$4))),"",ROUND(($K66-'Configuración'!$B$4)*24,1)),"")</f>
        <v/>
      </c>
      <c r="Q66" s="25">
        <f>IF($A66="","",IFERROR(IF(OR(NOT(ISNUMBER('Configuración'!$B$4)),NOT(ISNUMBER('Configuración'!$B$5)),'Configuración'!$B$5&lt;0,$B66="",$C66="",$D66="",$F66="",$G66="",$L66="",$R66="",NOT(ISNUMBER($C66)),$C66&lt;'Configuración'!$B$6,$C66&gt;'Configuración'!$B$4,NOT(ISNUMBER($H66)),$H66&lt;=0,NOT(ISNUMBER($J66)),$J66&lt;=0,COUNTIF('Configuración'!$E$4:$E$8,$D66)=0,COUNTIF('Configuración'!$A$10:$A$12,$G66)=0,COUNTIF('Configuración'!$D$4:$D$7,$L66)=0,COUNTIF('Configuración'!$F$4:$F$6,$R66)=0,COUNTIF($A$5:$A$204,$A66)&gt;1,LEN($A66)&gt;30,LEN($B66)&gt;40,LEN($E66)&gt;80,LEN($F66)&gt;100,LEN($S66)&gt;250),"Revisar datos",IF(OR(AND($L66="Pendiente",$M66&lt;&gt;""),AND($L66&lt;&gt;"Pendiente",$M66=""),AND($M66&lt;&gt;"",OR(NOT(ISNUMBER($M66)),$M66&lt;$C66,$M66&gt;'Configuración'!$B$4)),AND($N66&lt;&gt;"",OR(NOT(ISNUMBER($N66)),$N66&lt;$C66,$N66&gt;'Configuración'!$B$4)),AND($O66&lt;&gt;"",OR(NOT(ISNUMBER($O66)),$O66&lt;$C66,$O66&gt;='Configuración'!$B$7+1))),"Revisar datos",IF($L66&lt;&gt;"Pendiente","Cerrada",IF($K66&lt;='Configuración'!$B$4,"Vencida",IF($O66="","Sin próximo seguimiento",IF(OR(NOT(ISNUMBER($O66)),$O66&lt;$C66),"Revisar datos",IF($O66&lt;='Configuración'!$B$4,"Seguimiento ahora",IF(($K66-'Configuración'!$B$4)*24&lt;='Configuración'!$B$5,"Próxima a vencer","En plazo")))))))),"Revisar datos"))</f>
        <v/>
      </c>
      <c r="R66" s="21" t="n"/>
      <c r="S66" s="19" t="n"/>
    </row>
    <row r="67">
      <c r="A67" s="19" t="n"/>
      <c r="B67" s="19" t="n"/>
      <c r="C67" s="20" t="n"/>
      <c r="D67" s="21" t="n"/>
      <c r="E67" s="19" t="n"/>
      <c r="F67" s="19" t="n"/>
      <c r="G67" s="21" t="n"/>
      <c r="H67" s="22">
        <f>IF($A67="","",IFERROR(VLOOKUP($G67,'Configuración'!$A$10:$B$12,2,FALSE),""))</f>
        <v/>
      </c>
      <c r="I67" s="23" t="n"/>
      <c r="J67" s="22">
        <f>IF($A67="","",IFERROR(IF($I67&lt;&gt;"",$I67,$H67),""))</f>
        <v/>
      </c>
      <c r="K67" s="24">
        <f>IFERROR(IF(OR($A67="",$C67="",$J67="",NOT(ISNUMBER($C67)),NOT(ISNUMBER($J67)),$J67&lt;=0),"",$C67+$J67/24),"")</f>
        <v/>
      </c>
      <c r="L67" s="21" t="n"/>
      <c r="M67" s="20" t="n"/>
      <c r="N67" s="20" t="n"/>
      <c r="O67" s="20" t="n"/>
      <c r="P67" s="22">
        <f>IFERROR(IF(OR($A67="",$L67&lt;&gt;"Pendiente",$K67="",NOT(ISNUMBER('Configuración'!$B$4))),"",ROUND(($K67-'Configuración'!$B$4)*24,1)),"")</f>
        <v/>
      </c>
      <c r="Q67" s="25">
        <f>IF($A67="","",IFERROR(IF(OR(NOT(ISNUMBER('Configuración'!$B$4)),NOT(ISNUMBER('Configuración'!$B$5)),'Configuración'!$B$5&lt;0,$B67="",$C67="",$D67="",$F67="",$G67="",$L67="",$R67="",NOT(ISNUMBER($C67)),$C67&lt;'Configuración'!$B$6,$C67&gt;'Configuración'!$B$4,NOT(ISNUMBER($H67)),$H67&lt;=0,NOT(ISNUMBER($J67)),$J67&lt;=0,COUNTIF('Configuración'!$E$4:$E$8,$D67)=0,COUNTIF('Configuración'!$A$10:$A$12,$G67)=0,COUNTIF('Configuración'!$D$4:$D$7,$L67)=0,COUNTIF('Configuración'!$F$4:$F$6,$R67)=0,COUNTIF($A$5:$A$204,$A67)&gt;1,LEN($A67)&gt;30,LEN($B67)&gt;40,LEN($E67)&gt;80,LEN($F67)&gt;100,LEN($S67)&gt;250),"Revisar datos",IF(OR(AND($L67="Pendiente",$M67&lt;&gt;""),AND($L67&lt;&gt;"Pendiente",$M67=""),AND($M67&lt;&gt;"",OR(NOT(ISNUMBER($M67)),$M67&lt;$C67,$M67&gt;'Configuración'!$B$4)),AND($N67&lt;&gt;"",OR(NOT(ISNUMBER($N67)),$N67&lt;$C67,$N67&gt;'Configuración'!$B$4)),AND($O67&lt;&gt;"",OR(NOT(ISNUMBER($O67)),$O67&lt;$C67,$O67&gt;='Configuración'!$B$7+1))),"Revisar datos",IF($L67&lt;&gt;"Pendiente","Cerrada",IF($K67&lt;='Configuración'!$B$4,"Vencida",IF($O67="","Sin próximo seguimiento",IF(OR(NOT(ISNUMBER($O67)),$O67&lt;$C67),"Revisar datos",IF($O67&lt;='Configuración'!$B$4,"Seguimiento ahora",IF(($K67-'Configuración'!$B$4)*24&lt;='Configuración'!$B$5,"Próxima a vencer","En plazo")))))))),"Revisar datos"))</f>
        <v/>
      </c>
      <c r="R67" s="21" t="n"/>
      <c r="S67" s="19" t="n"/>
    </row>
    <row r="68">
      <c r="A68" s="19" t="n"/>
      <c r="B68" s="19" t="n"/>
      <c r="C68" s="20" t="n"/>
      <c r="D68" s="21" t="n"/>
      <c r="E68" s="19" t="n"/>
      <c r="F68" s="19" t="n"/>
      <c r="G68" s="21" t="n"/>
      <c r="H68" s="22">
        <f>IF($A68="","",IFERROR(VLOOKUP($G68,'Configuración'!$A$10:$B$12,2,FALSE),""))</f>
        <v/>
      </c>
      <c r="I68" s="23" t="n"/>
      <c r="J68" s="22">
        <f>IF($A68="","",IFERROR(IF($I68&lt;&gt;"",$I68,$H68),""))</f>
        <v/>
      </c>
      <c r="K68" s="24">
        <f>IFERROR(IF(OR($A68="",$C68="",$J68="",NOT(ISNUMBER($C68)),NOT(ISNUMBER($J68)),$J68&lt;=0),"",$C68+$J68/24),"")</f>
        <v/>
      </c>
      <c r="L68" s="21" t="n"/>
      <c r="M68" s="20" t="n"/>
      <c r="N68" s="20" t="n"/>
      <c r="O68" s="20" t="n"/>
      <c r="P68" s="22">
        <f>IFERROR(IF(OR($A68="",$L68&lt;&gt;"Pendiente",$K68="",NOT(ISNUMBER('Configuración'!$B$4))),"",ROUND(($K68-'Configuración'!$B$4)*24,1)),"")</f>
        <v/>
      </c>
      <c r="Q68" s="25">
        <f>IF($A68="","",IFERROR(IF(OR(NOT(ISNUMBER('Configuración'!$B$4)),NOT(ISNUMBER('Configuración'!$B$5)),'Configuración'!$B$5&lt;0,$B68="",$C68="",$D68="",$F68="",$G68="",$L68="",$R68="",NOT(ISNUMBER($C68)),$C68&lt;'Configuración'!$B$6,$C68&gt;'Configuración'!$B$4,NOT(ISNUMBER($H68)),$H68&lt;=0,NOT(ISNUMBER($J68)),$J68&lt;=0,COUNTIF('Configuración'!$E$4:$E$8,$D68)=0,COUNTIF('Configuración'!$A$10:$A$12,$G68)=0,COUNTIF('Configuración'!$D$4:$D$7,$L68)=0,COUNTIF('Configuración'!$F$4:$F$6,$R68)=0,COUNTIF($A$5:$A$204,$A68)&gt;1,LEN($A68)&gt;30,LEN($B68)&gt;40,LEN($E68)&gt;80,LEN($F68)&gt;100,LEN($S68)&gt;250),"Revisar datos",IF(OR(AND($L68="Pendiente",$M68&lt;&gt;""),AND($L68&lt;&gt;"Pendiente",$M68=""),AND($M68&lt;&gt;"",OR(NOT(ISNUMBER($M68)),$M68&lt;$C68,$M68&gt;'Configuración'!$B$4)),AND($N68&lt;&gt;"",OR(NOT(ISNUMBER($N68)),$N68&lt;$C68,$N68&gt;'Configuración'!$B$4)),AND($O68&lt;&gt;"",OR(NOT(ISNUMBER($O68)),$O68&lt;$C68,$O68&gt;='Configuración'!$B$7+1))),"Revisar datos",IF($L68&lt;&gt;"Pendiente","Cerrada",IF($K68&lt;='Configuración'!$B$4,"Vencida",IF($O68="","Sin próximo seguimiento",IF(OR(NOT(ISNUMBER($O68)),$O68&lt;$C68),"Revisar datos",IF($O68&lt;='Configuración'!$B$4,"Seguimiento ahora",IF(($K68-'Configuración'!$B$4)*24&lt;='Configuración'!$B$5,"Próxima a vencer","En plazo")))))))),"Revisar datos"))</f>
        <v/>
      </c>
      <c r="R68" s="21" t="n"/>
      <c r="S68" s="19" t="n"/>
    </row>
    <row r="69">
      <c r="A69" s="19" t="n"/>
      <c r="B69" s="19" t="n"/>
      <c r="C69" s="20" t="n"/>
      <c r="D69" s="21" t="n"/>
      <c r="E69" s="19" t="n"/>
      <c r="F69" s="19" t="n"/>
      <c r="G69" s="21" t="n"/>
      <c r="H69" s="22">
        <f>IF($A69="","",IFERROR(VLOOKUP($G69,'Configuración'!$A$10:$B$12,2,FALSE),""))</f>
        <v/>
      </c>
      <c r="I69" s="23" t="n"/>
      <c r="J69" s="22">
        <f>IF($A69="","",IFERROR(IF($I69&lt;&gt;"",$I69,$H69),""))</f>
        <v/>
      </c>
      <c r="K69" s="24">
        <f>IFERROR(IF(OR($A69="",$C69="",$J69="",NOT(ISNUMBER($C69)),NOT(ISNUMBER($J69)),$J69&lt;=0),"",$C69+$J69/24),"")</f>
        <v/>
      </c>
      <c r="L69" s="21" t="n"/>
      <c r="M69" s="20" t="n"/>
      <c r="N69" s="20" t="n"/>
      <c r="O69" s="20" t="n"/>
      <c r="P69" s="22">
        <f>IFERROR(IF(OR($A69="",$L69&lt;&gt;"Pendiente",$K69="",NOT(ISNUMBER('Configuración'!$B$4))),"",ROUND(($K69-'Configuración'!$B$4)*24,1)),"")</f>
        <v/>
      </c>
      <c r="Q69" s="25">
        <f>IF($A69="","",IFERROR(IF(OR(NOT(ISNUMBER('Configuración'!$B$4)),NOT(ISNUMBER('Configuración'!$B$5)),'Configuración'!$B$5&lt;0,$B69="",$C69="",$D69="",$F69="",$G69="",$L69="",$R69="",NOT(ISNUMBER($C69)),$C69&lt;'Configuración'!$B$6,$C69&gt;'Configuración'!$B$4,NOT(ISNUMBER($H69)),$H69&lt;=0,NOT(ISNUMBER($J69)),$J69&lt;=0,COUNTIF('Configuración'!$E$4:$E$8,$D69)=0,COUNTIF('Configuración'!$A$10:$A$12,$G69)=0,COUNTIF('Configuración'!$D$4:$D$7,$L69)=0,COUNTIF('Configuración'!$F$4:$F$6,$R69)=0,COUNTIF($A$5:$A$204,$A69)&gt;1,LEN($A69)&gt;30,LEN($B69)&gt;40,LEN($E69)&gt;80,LEN($F69)&gt;100,LEN($S69)&gt;250),"Revisar datos",IF(OR(AND($L69="Pendiente",$M69&lt;&gt;""),AND($L69&lt;&gt;"Pendiente",$M69=""),AND($M69&lt;&gt;"",OR(NOT(ISNUMBER($M69)),$M69&lt;$C69,$M69&gt;'Configuración'!$B$4)),AND($N69&lt;&gt;"",OR(NOT(ISNUMBER($N69)),$N69&lt;$C69,$N69&gt;'Configuración'!$B$4)),AND($O69&lt;&gt;"",OR(NOT(ISNUMBER($O69)),$O69&lt;$C69,$O69&gt;='Configuración'!$B$7+1))),"Revisar datos",IF($L69&lt;&gt;"Pendiente","Cerrada",IF($K69&lt;='Configuración'!$B$4,"Vencida",IF($O69="","Sin próximo seguimiento",IF(OR(NOT(ISNUMBER($O69)),$O69&lt;$C69),"Revisar datos",IF($O69&lt;='Configuración'!$B$4,"Seguimiento ahora",IF(($K69-'Configuración'!$B$4)*24&lt;='Configuración'!$B$5,"Próxima a vencer","En plazo")))))))),"Revisar datos"))</f>
        <v/>
      </c>
      <c r="R69" s="21" t="n"/>
      <c r="S69" s="19" t="n"/>
    </row>
    <row r="70">
      <c r="A70" s="19" t="n"/>
      <c r="B70" s="19" t="n"/>
      <c r="C70" s="20" t="n"/>
      <c r="D70" s="21" t="n"/>
      <c r="E70" s="19" t="n"/>
      <c r="F70" s="19" t="n"/>
      <c r="G70" s="21" t="n"/>
      <c r="H70" s="22">
        <f>IF($A70="","",IFERROR(VLOOKUP($G70,'Configuración'!$A$10:$B$12,2,FALSE),""))</f>
        <v/>
      </c>
      <c r="I70" s="23" t="n"/>
      <c r="J70" s="22">
        <f>IF($A70="","",IFERROR(IF($I70&lt;&gt;"",$I70,$H70),""))</f>
        <v/>
      </c>
      <c r="K70" s="24">
        <f>IFERROR(IF(OR($A70="",$C70="",$J70="",NOT(ISNUMBER($C70)),NOT(ISNUMBER($J70)),$J70&lt;=0),"",$C70+$J70/24),"")</f>
        <v/>
      </c>
      <c r="L70" s="21" t="n"/>
      <c r="M70" s="20" t="n"/>
      <c r="N70" s="20" t="n"/>
      <c r="O70" s="20" t="n"/>
      <c r="P70" s="22">
        <f>IFERROR(IF(OR($A70="",$L70&lt;&gt;"Pendiente",$K70="",NOT(ISNUMBER('Configuración'!$B$4))),"",ROUND(($K70-'Configuración'!$B$4)*24,1)),"")</f>
        <v/>
      </c>
      <c r="Q70" s="25">
        <f>IF($A70="","",IFERROR(IF(OR(NOT(ISNUMBER('Configuración'!$B$4)),NOT(ISNUMBER('Configuración'!$B$5)),'Configuración'!$B$5&lt;0,$B70="",$C70="",$D70="",$F70="",$G70="",$L70="",$R70="",NOT(ISNUMBER($C70)),$C70&lt;'Configuración'!$B$6,$C70&gt;'Configuración'!$B$4,NOT(ISNUMBER($H70)),$H70&lt;=0,NOT(ISNUMBER($J70)),$J70&lt;=0,COUNTIF('Configuración'!$E$4:$E$8,$D70)=0,COUNTIF('Configuración'!$A$10:$A$12,$G70)=0,COUNTIF('Configuración'!$D$4:$D$7,$L70)=0,COUNTIF('Configuración'!$F$4:$F$6,$R70)=0,COUNTIF($A$5:$A$204,$A70)&gt;1,LEN($A70)&gt;30,LEN($B70)&gt;40,LEN($E70)&gt;80,LEN($F70)&gt;100,LEN($S70)&gt;250),"Revisar datos",IF(OR(AND($L70="Pendiente",$M70&lt;&gt;""),AND($L70&lt;&gt;"Pendiente",$M70=""),AND($M70&lt;&gt;"",OR(NOT(ISNUMBER($M70)),$M70&lt;$C70,$M70&gt;'Configuración'!$B$4)),AND($N70&lt;&gt;"",OR(NOT(ISNUMBER($N70)),$N70&lt;$C70,$N70&gt;'Configuración'!$B$4)),AND($O70&lt;&gt;"",OR(NOT(ISNUMBER($O70)),$O70&lt;$C70,$O70&gt;='Configuración'!$B$7+1))),"Revisar datos",IF($L70&lt;&gt;"Pendiente","Cerrada",IF($K70&lt;='Configuración'!$B$4,"Vencida",IF($O70="","Sin próximo seguimiento",IF(OR(NOT(ISNUMBER($O70)),$O70&lt;$C70),"Revisar datos",IF($O70&lt;='Configuración'!$B$4,"Seguimiento ahora",IF(($K70-'Configuración'!$B$4)*24&lt;='Configuración'!$B$5,"Próxima a vencer","En plazo")))))))),"Revisar datos"))</f>
        <v/>
      </c>
      <c r="R70" s="21" t="n"/>
      <c r="S70" s="19" t="n"/>
    </row>
    <row r="71">
      <c r="A71" s="19" t="n"/>
      <c r="B71" s="19" t="n"/>
      <c r="C71" s="20" t="n"/>
      <c r="D71" s="21" t="n"/>
      <c r="E71" s="19" t="n"/>
      <c r="F71" s="19" t="n"/>
      <c r="G71" s="21" t="n"/>
      <c r="H71" s="22">
        <f>IF($A71="","",IFERROR(VLOOKUP($G71,'Configuración'!$A$10:$B$12,2,FALSE),""))</f>
        <v/>
      </c>
      <c r="I71" s="23" t="n"/>
      <c r="J71" s="22">
        <f>IF($A71="","",IFERROR(IF($I71&lt;&gt;"",$I71,$H71),""))</f>
        <v/>
      </c>
      <c r="K71" s="24">
        <f>IFERROR(IF(OR($A71="",$C71="",$J71="",NOT(ISNUMBER($C71)),NOT(ISNUMBER($J71)),$J71&lt;=0),"",$C71+$J71/24),"")</f>
        <v/>
      </c>
      <c r="L71" s="21" t="n"/>
      <c r="M71" s="20" t="n"/>
      <c r="N71" s="20" t="n"/>
      <c r="O71" s="20" t="n"/>
      <c r="P71" s="22">
        <f>IFERROR(IF(OR($A71="",$L71&lt;&gt;"Pendiente",$K71="",NOT(ISNUMBER('Configuración'!$B$4))),"",ROUND(($K71-'Configuración'!$B$4)*24,1)),"")</f>
        <v/>
      </c>
      <c r="Q71" s="25">
        <f>IF($A71="","",IFERROR(IF(OR(NOT(ISNUMBER('Configuración'!$B$4)),NOT(ISNUMBER('Configuración'!$B$5)),'Configuración'!$B$5&lt;0,$B71="",$C71="",$D71="",$F71="",$G71="",$L71="",$R71="",NOT(ISNUMBER($C71)),$C71&lt;'Configuración'!$B$6,$C71&gt;'Configuración'!$B$4,NOT(ISNUMBER($H71)),$H71&lt;=0,NOT(ISNUMBER($J71)),$J71&lt;=0,COUNTIF('Configuración'!$E$4:$E$8,$D71)=0,COUNTIF('Configuración'!$A$10:$A$12,$G71)=0,COUNTIF('Configuración'!$D$4:$D$7,$L71)=0,COUNTIF('Configuración'!$F$4:$F$6,$R71)=0,COUNTIF($A$5:$A$204,$A71)&gt;1,LEN($A71)&gt;30,LEN($B71)&gt;40,LEN($E71)&gt;80,LEN($F71)&gt;100,LEN($S71)&gt;250),"Revisar datos",IF(OR(AND($L71="Pendiente",$M71&lt;&gt;""),AND($L71&lt;&gt;"Pendiente",$M71=""),AND($M71&lt;&gt;"",OR(NOT(ISNUMBER($M71)),$M71&lt;$C71,$M71&gt;'Configuración'!$B$4)),AND($N71&lt;&gt;"",OR(NOT(ISNUMBER($N71)),$N71&lt;$C71,$N71&gt;'Configuración'!$B$4)),AND($O71&lt;&gt;"",OR(NOT(ISNUMBER($O71)),$O71&lt;$C71,$O71&gt;='Configuración'!$B$7+1))),"Revisar datos",IF($L71&lt;&gt;"Pendiente","Cerrada",IF($K71&lt;='Configuración'!$B$4,"Vencida",IF($O71="","Sin próximo seguimiento",IF(OR(NOT(ISNUMBER($O71)),$O71&lt;$C71),"Revisar datos",IF($O71&lt;='Configuración'!$B$4,"Seguimiento ahora",IF(($K71-'Configuración'!$B$4)*24&lt;='Configuración'!$B$5,"Próxima a vencer","En plazo")))))))),"Revisar datos"))</f>
        <v/>
      </c>
      <c r="R71" s="21" t="n"/>
      <c r="S71" s="19" t="n"/>
    </row>
    <row r="72">
      <c r="A72" s="19" t="n"/>
      <c r="B72" s="19" t="n"/>
      <c r="C72" s="20" t="n"/>
      <c r="D72" s="21" t="n"/>
      <c r="E72" s="19" t="n"/>
      <c r="F72" s="19" t="n"/>
      <c r="G72" s="21" t="n"/>
      <c r="H72" s="22">
        <f>IF($A72="","",IFERROR(VLOOKUP($G72,'Configuración'!$A$10:$B$12,2,FALSE),""))</f>
        <v/>
      </c>
      <c r="I72" s="23" t="n"/>
      <c r="J72" s="22">
        <f>IF($A72="","",IFERROR(IF($I72&lt;&gt;"",$I72,$H72),""))</f>
        <v/>
      </c>
      <c r="K72" s="24">
        <f>IFERROR(IF(OR($A72="",$C72="",$J72="",NOT(ISNUMBER($C72)),NOT(ISNUMBER($J72)),$J72&lt;=0),"",$C72+$J72/24),"")</f>
        <v/>
      </c>
      <c r="L72" s="21" t="n"/>
      <c r="M72" s="20" t="n"/>
      <c r="N72" s="20" t="n"/>
      <c r="O72" s="20" t="n"/>
      <c r="P72" s="22">
        <f>IFERROR(IF(OR($A72="",$L72&lt;&gt;"Pendiente",$K72="",NOT(ISNUMBER('Configuración'!$B$4))),"",ROUND(($K72-'Configuración'!$B$4)*24,1)),"")</f>
        <v/>
      </c>
      <c r="Q72" s="25">
        <f>IF($A72="","",IFERROR(IF(OR(NOT(ISNUMBER('Configuración'!$B$4)),NOT(ISNUMBER('Configuración'!$B$5)),'Configuración'!$B$5&lt;0,$B72="",$C72="",$D72="",$F72="",$G72="",$L72="",$R72="",NOT(ISNUMBER($C72)),$C72&lt;'Configuración'!$B$6,$C72&gt;'Configuración'!$B$4,NOT(ISNUMBER($H72)),$H72&lt;=0,NOT(ISNUMBER($J72)),$J72&lt;=0,COUNTIF('Configuración'!$E$4:$E$8,$D72)=0,COUNTIF('Configuración'!$A$10:$A$12,$G72)=0,COUNTIF('Configuración'!$D$4:$D$7,$L72)=0,COUNTIF('Configuración'!$F$4:$F$6,$R72)=0,COUNTIF($A$5:$A$204,$A72)&gt;1,LEN($A72)&gt;30,LEN($B72)&gt;40,LEN($E72)&gt;80,LEN($F72)&gt;100,LEN($S72)&gt;250),"Revisar datos",IF(OR(AND($L72="Pendiente",$M72&lt;&gt;""),AND($L72&lt;&gt;"Pendiente",$M72=""),AND($M72&lt;&gt;"",OR(NOT(ISNUMBER($M72)),$M72&lt;$C72,$M72&gt;'Configuración'!$B$4)),AND($N72&lt;&gt;"",OR(NOT(ISNUMBER($N72)),$N72&lt;$C72,$N72&gt;'Configuración'!$B$4)),AND($O72&lt;&gt;"",OR(NOT(ISNUMBER($O72)),$O72&lt;$C72,$O72&gt;='Configuración'!$B$7+1))),"Revisar datos",IF($L72&lt;&gt;"Pendiente","Cerrada",IF($K72&lt;='Configuración'!$B$4,"Vencida",IF($O72="","Sin próximo seguimiento",IF(OR(NOT(ISNUMBER($O72)),$O72&lt;$C72),"Revisar datos",IF($O72&lt;='Configuración'!$B$4,"Seguimiento ahora",IF(($K72-'Configuración'!$B$4)*24&lt;='Configuración'!$B$5,"Próxima a vencer","En plazo")))))))),"Revisar datos"))</f>
        <v/>
      </c>
      <c r="R72" s="21" t="n"/>
      <c r="S72" s="19" t="n"/>
    </row>
    <row r="73">
      <c r="A73" s="19" t="n"/>
      <c r="B73" s="19" t="n"/>
      <c r="C73" s="20" t="n"/>
      <c r="D73" s="21" t="n"/>
      <c r="E73" s="19" t="n"/>
      <c r="F73" s="19" t="n"/>
      <c r="G73" s="21" t="n"/>
      <c r="H73" s="22">
        <f>IF($A73="","",IFERROR(VLOOKUP($G73,'Configuración'!$A$10:$B$12,2,FALSE),""))</f>
        <v/>
      </c>
      <c r="I73" s="23" t="n"/>
      <c r="J73" s="22">
        <f>IF($A73="","",IFERROR(IF($I73&lt;&gt;"",$I73,$H73),""))</f>
        <v/>
      </c>
      <c r="K73" s="24">
        <f>IFERROR(IF(OR($A73="",$C73="",$J73="",NOT(ISNUMBER($C73)),NOT(ISNUMBER($J73)),$J73&lt;=0),"",$C73+$J73/24),"")</f>
        <v/>
      </c>
      <c r="L73" s="21" t="n"/>
      <c r="M73" s="20" t="n"/>
      <c r="N73" s="20" t="n"/>
      <c r="O73" s="20" t="n"/>
      <c r="P73" s="22">
        <f>IFERROR(IF(OR($A73="",$L73&lt;&gt;"Pendiente",$K73="",NOT(ISNUMBER('Configuración'!$B$4))),"",ROUND(($K73-'Configuración'!$B$4)*24,1)),"")</f>
        <v/>
      </c>
      <c r="Q73" s="25">
        <f>IF($A73="","",IFERROR(IF(OR(NOT(ISNUMBER('Configuración'!$B$4)),NOT(ISNUMBER('Configuración'!$B$5)),'Configuración'!$B$5&lt;0,$B73="",$C73="",$D73="",$F73="",$G73="",$L73="",$R73="",NOT(ISNUMBER($C73)),$C73&lt;'Configuración'!$B$6,$C73&gt;'Configuración'!$B$4,NOT(ISNUMBER($H73)),$H73&lt;=0,NOT(ISNUMBER($J73)),$J73&lt;=0,COUNTIF('Configuración'!$E$4:$E$8,$D73)=0,COUNTIF('Configuración'!$A$10:$A$12,$G73)=0,COUNTIF('Configuración'!$D$4:$D$7,$L73)=0,COUNTIF('Configuración'!$F$4:$F$6,$R73)=0,COUNTIF($A$5:$A$204,$A73)&gt;1,LEN($A73)&gt;30,LEN($B73)&gt;40,LEN($E73)&gt;80,LEN($F73)&gt;100,LEN($S73)&gt;250),"Revisar datos",IF(OR(AND($L73="Pendiente",$M73&lt;&gt;""),AND($L73&lt;&gt;"Pendiente",$M73=""),AND($M73&lt;&gt;"",OR(NOT(ISNUMBER($M73)),$M73&lt;$C73,$M73&gt;'Configuración'!$B$4)),AND($N73&lt;&gt;"",OR(NOT(ISNUMBER($N73)),$N73&lt;$C73,$N73&gt;'Configuración'!$B$4)),AND($O73&lt;&gt;"",OR(NOT(ISNUMBER($O73)),$O73&lt;$C73,$O73&gt;='Configuración'!$B$7+1))),"Revisar datos",IF($L73&lt;&gt;"Pendiente","Cerrada",IF($K73&lt;='Configuración'!$B$4,"Vencida",IF($O73="","Sin próximo seguimiento",IF(OR(NOT(ISNUMBER($O73)),$O73&lt;$C73),"Revisar datos",IF($O73&lt;='Configuración'!$B$4,"Seguimiento ahora",IF(($K73-'Configuración'!$B$4)*24&lt;='Configuración'!$B$5,"Próxima a vencer","En plazo")))))))),"Revisar datos"))</f>
        <v/>
      </c>
      <c r="R73" s="21" t="n"/>
      <c r="S73" s="19" t="n"/>
    </row>
    <row r="74">
      <c r="A74" s="19" t="n"/>
      <c r="B74" s="19" t="n"/>
      <c r="C74" s="20" t="n"/>
      <c r="D74" s="21" t="n"/>
      <c r="E74" s="19" t="n"/>
      <c r="F74" s="19" t="n"/>
      <c r="G74" s="21" t="n"/>
      <c r="H74" s="22">
        <f>IF($A74="","",IFERROR(VLOOKUP($G74,'Configuración'!$A$10:$B$12,2,FALSE),""))</f>
        <v/>
      </c>
      <c r="I74" s="23" t="n"/>
      <c r="J74" s="22">
        <f>IF($A74="","",IFERROR(IF($I74&lt;&gt;"",$I74,$H74),""))</f>
        <v/>
      </c>
      <c r="K74" s="24">
        <f>IFERROR(IF(OR($A74="",$C74="",$J74="",NOT(ISNUMBER($C74)),NOT(ISNUMBER($J74)),$J74&lt;=0),"",$C74+$J74/24),"")</f>
        <v/>
      </c>
      <c r="L74" s="21" t="n"/>
      <c r="M74" s="20" t="n"/>
      <c r="N74" s="20" t="n"/>
      <c r="O74" s="20" t="n"/>
      <c r="P74" s="22">
        <f>IFERROR(IF(OR($A74="",$L74&lt;&gt;"Pendiente",$K74="",NOT(ISNUMBER('Configuración'!$B$4))),"",ROUND(($K74-'Configuración'!$B$4)*24,1)),"")</f>
        <v/>
      </c>
      <c r="Q74" s="25">
        <f>IF($A74="","",IFERROR(IF(OR(NOT(ISNUMBER('Configuración'!$B$4)),NOT(ISNUMBER('Configuración'!$B$5)),'Configuración'!$B$5&lt;0,$B74="",$C74="",$D74="",$F74="",$G74="",$L74="",$R74="",NOT(ISNUMBER($C74)),$C74&lt;'Configuración'!$B$6,$C74&gt;'Configuración'!$B$4,NOT(ISNUMBER($H74)),$H74&lt;=0,NOT(ISNUMBER($J74)),$J74&lt;=0,COUNTIF('Configuración'!$E$4:$E$8,$D74)=0,COUNTIF('Configuración'!$A$10:$A$12,$G74)=0,COUNTIF('Configuración'!$D$4:$D$7,$L74)=0,COUNTIF('Configuración'!$F$4:$F$6,$R74)=0,COUNTIF($A$5:$A$204,$A74)&gt;1,LEN($A74)&gt;30,LEN($B74)&gt;40,LEN($E74)&gt;80,LEN($F74)&gt;100,LEN($S74)&gt;250),"Revisar datos",IF(OR(AND($L74="Pendiente",$M74&lt;&gt;""),AND($L74&lt;&gt;"Pendiente",$M74=""),AND($M74&lt;&gt;"",OR(NOT(ISNUMBER($M74)),$M74&lt;$C74,$M74&gt;'Configuración'!$B$4)),AND($N74&lt;&gt;"",OR(NOT(ISNUMBER($N74)),$N74&lt;$C74,$N74&gt;'Configuración'!$B$4)),AND($O74&lt;&gt;"",OR(NOT(ISNUMBER($O74)),$O74&lt;$C74,$O74&gt;='Configuración'!$B$7+1))),"Revisar datos",IF($L74&lt;&gt;"Pendiente","Cerrada",IF($K74&lt;='Configuración'!$B$4,"Vencida",IF($O74="","Sin próximo seguimiento",IF(OR(NOT(ISNUMBER($O74)),$O74&lt;$C74),"Revisar datos",IF($O74&lt;='Configuración'!$B$4,"Seguimiento ahora",IF(($K74-'Configuración'!$B$4)*24&lt;='Configuración'!$B$5,"Próxima a vencer","En plazo")))))))),"Revisar datos"))</f>
        <v/>
      </c>
      <c r="R74" s="21" t="n"/>
      <c r="S74" s="19" t="n"/>
    </row>
    <row r="75">
      <c r="A75" s="19" t="n"/>
      <c r="B75" s="19" t="n"/>
      <c r="C75" s="20" t="n"/>
      <c r="D75" s="21" t="n"/>
      <c r="E75" s="19" t="n"/>
      <c r="F75" s="19" t="n"/>
      <c r="G75" s="21" t="n"/>
      <c r="H75" s="22">
        <f>IF($A75="","",IFERROR(VLOOKUP($G75,'Configuración'!$A$10:$B$12,2,FALSE),""))</f>
        <v/>
      </c>
      <c r="I75" s="23" t="n"/>
      <c r="J75" s="22">
        <f>IF($A75="","",IFERROR(IF($I75&lt;&gt;"",$I75,$H75),""))</f>
        <v/>
      </c>
      <c r="K75" s="24">
        <f>IFERROR(IF(OR($A75="",$C75="",$J75="",NOT(ISNUMBER($C75)),NOT(ISNUMBER($J75)),$J75&lt;=0),"",$C75+$J75/24),"")</f>
        <v/>
      </c>
      <c r="L75" s="21" t="n"/>
      <c r="M75" s="20" t="n"/>
      <c r="N75" s="20" t="n"/>
      <c r="O75" s="20" t="n"/>
      <c r="P75" s="22">
        <f>IFERROR(IF(OR($A75="",$L75&lt;&gt;"Pendiente",$K75="",NOT(ISNUMBER('Configuración'!$B$4))),"",ROUND(($K75-'Configuración'!$B$4)*24,1)),"")</f>
        <v/>
      </c>
      <c r="Q75" s="25">
        <f>IF($A75="","",IFERROR(IF(OR(NOT(ISNUMBER('Configuración'!$B$4)),NOT(ISNUMBER('Configuración'!$B$5)),'Configuración'!$B$5&lt;0,$B75="",$C75="",$D75="",$F75="",$G75="",$L75="",$R75="",NOT(ISNUMBER($C75)),$C75&lt;'Configuración'!$B$6,$C75&gt;'Configuración'!$B$4,NOT(ISNUMBER($H75)),$H75&lt;=0,NOT(ISNUMBER($J75)),$J75&lt;=0,COUNTIF('Configuración'!$E$4:$E$8,$D75)=0,COUNTIF('Configuración'!$A$10:$A$12,$G75)=0,COUNTIF('Configuración'!$D$4:$D$7,$L75)=0,COUNTIF('Configuración'!$F$4:$F$6,$R75)=0,COUNTIF($A$5:$A$204,$A75)&gt;1,LEN($A75)&gt;30,LEN($B75)&gt;40,LEN($E75)&gt;80,LEN($F75)&gt;100,LEN($S75)&gt;250),"Revisar datos",IF(OR(AND($L75="Pendiente",$M75&lt;&gt;""),AND($L75&lt;&gt;"Pendiente",$M75=""),AND($M75&lt;&gt;"",OR(NOT(ISNUMBER($M75)),$M75&lt;$C75,$M75&gt;'Configuración'!$B$4)),AND($N75&lt;&gt;"",OR(NOT(ISNUMBER($N75)),$N75&lt;$C75,$N75&gt;'Configuración'!$B$4)),AND($O75&lt;&gt;"",OR(NOT(ISNUMBER($O75)),$O75&lt;$C75,$O75&gt;='Configuración'!$B$7+1))),"Revisar datos",IF($L75&lt;&gt;"Pendiente","Cerrada",IF($K75&lt;='Configuración'!$B$4,"Vencida",IF($O75="","Sin próximo seguimiento",IF(OR(NOT(ISNUMBER($O75)),$O75&lt;$C75),"Revisar datos",IF($O75&lt;='Configuración'!$B$4,"Seguimiento ahora",IF(($K75-'Configuración'!$B$4)*24&lt;='Configuración'!$B$5,"Próxima a vencer","En plazo")))))))),"Revisar datos"))</f>
        <v/>
      </c>
      <c r="R75" s="21" t="n"/>
      <c r="S75" s="19" t="n"/>
    </row>
    <row r="76">
      <c r="A76" s="19" t="n"/>
      <c r="B76" s="19" t="n"/>
      <c r="C76" s="20" t="n"/>
      <c r="D76" s="21" t="n"/>
      <c r="E76" s="19" t="n"/>
      <c r="F76" s="19" t="n"/>
      <c r="G76" s="21" t="n"/>
      <c r="H76" s="22">
        <f>IF($A76="","",IFERROR(VLOOKUP($G76,'Configuración'!$A$10:$B$12,2,FALSE),""))</f>
        <v/>
      </c>
      <c r="I76" s="23" t="n"/>
      <c r="J76" s="22">
        <f>IF($A76="","",IFERROR(IF($I76&lt;&gt;"",$I76,$H76),""))</f>
        <v/>
      </c>
      <c r="K76" s="24">
        <f>IFERROR(IF(OR($A76="",$C76="",$J76="",NOT(ISNUMBER($C76)),NOT(ISNUMBER($J76)),$J76&lt;=0),"",$C76+$J76/24),"")</f>
        <v/>
      </c>
      <c r="L76" s="21" t="n"/>
      <c r="M76" s="20" t="n"/>
      <c r="N76" s="20" t="n"/>
      <c r="O76" s="20" t="n"/>
      <c r="P76" s="22">
        <f>IFERROR(IF(OR($A76="",$L76&lt;&gt;"Pendiente",$K76="",NOT(ISNUMBER('Configuración'!$B$4))),"",ROUND(($K76-'Configuración'!$B$4)*24,1)),"")</f>
        <v/>
      </c>
      <c r="Q76" s="25">
        <f>IF($A76="","",IFERROR(IF(OR(NOT(ISNUMBER('Configuración'!$B$4)),NOT(ISNUMBER('Configuración'!$B$5)),'Configuración'!$B$5&lt;0,$B76="",$C76="",$D76="",$F76="",$G76="",$L76="",$R76="",NOT(ISNUMBER($C76)),$C76&lt;'Configuración'!$B$6,$C76&gt;'Configuración'!$B$4,NOT(ISNUMBER($H76)),$H76&lt;=0,NOT(ISNUMBER($J76)),$J76&lt;=0,COUNTIF('Configuración'!$E$4:$E$8,$D76)=0,COUNTIF('Configuración'!$A$10:$A$12,$G76)=0,COUNTIF('Configuración'!$D$4:$D$7,$L76)=0,COUNTIF('Configuración'!$F$4:$F$6,$R76)=0,COUNTIF($A$5:$A$204,$A76)&gt;1,LEN($A76)&gt;30,LEN($B76)&gt;40,LEN($E76)&gt;80,LEN($F76)&gt;100,LEN($S76)&gt;250),"Revisar datos",IF(OR(AND($L76="Pendiente",$M76&lt;&gt;""),AND($L76&lt;&gt;"Pendiente",$M76=""),AND($M76&lt;&gt;"",OR(NOT(ISNUMBER($M76)),$M76&lt;$C76,$M76&gt;'Configuración'!$B$4)),AND($N76&lt;&gt;"",OR(NOT(ISNUMBER($N76)),$N76&lt;$C76,$N76&gt;'Configuración'!$B$4)),AND($O76&lt;&gt;"",OR(NOT(ISNUMBER($O76)),$O76&lt;$C76,$O76&gt;='Configuración'!$B$7+1))),"Revisar datos",IF($L76&lt;&gt;"Pendiente","Cerrada",IF($K76&lt;='Configuración'!$B$4,"Vencida",IF($O76="","Sin próximo seguimiento",IF(OR(NOT(ISNUMBER($O76)),$O76&lt;$C76),"Revisar datos",IF($O76&lt;='Configuración'!$B$4,"Seguimiento ahora",IF(($K76-'Configuración'!$B$4)*24&lt;='Configuración'!$B$5,"Próxima a vencer","En plazo")))))))),"Revisar datos"))</f>
        <v/>
      </c>
      <c r="R76" s="21" t="n"/>
      <c r="S76" s="19" t="n"/>
    </row>
    <row r="77">
      <c r="A77" s="19" t="n"/>
      <c r="B77" s="19" t="n"/>
      <c r="C77" s="20" t="n"/>
      <c r="D77" s="21" t="n"/>
      <c r="E77" s="19" t="n"/>
      <c r="F77" s="19" t="n"/>
      <c r="G77" s="21" t="n"/>
      <c r="H77" s="22">
        <f>IF($A77="","",IFERROR(VLOOKUP($G77,'Configuración'!$A$10:$B$12,2,FALSE),""))</f>
        <v/>
      </c>
      <c r="I77" s="23" t="n"/>
      <c r="J77" s="22">
        <f>IF($A77="","",IFERROR(IF($I77&lt;&gt;"",$I77,$H77),""))</f>
        <v/>
      </c>
      <c r="K77" s="24">
        <f>IFERROR(IF(OR($A77="",$C77="",$J77="",NOT(ISNUMBER($C77)),NOT(ISNUMBER($J77)),$J77&lt;=0),"",$C77+$J77/24),"")</f>
        <v/>
      </c>
      <c r="L77" s="21" t="n"/>
      <c r="M77" s="20" t="n"/>
      <c r="N77" s="20" t="n"/>
      <c r="O77" s="20" t="n"/>
      <c r="P77" s="22">
        <f>IFERROR(IF(OR($A77="",$L77&lt;&gt;"Pendiente",$K77="",NOT(ISNUMBER('Configuración'!$B$4))),"",ROUND(($K77-'Configuración'!$B$4)*24,1)),"")</f>
        <v/>
      </c>
      <c r="Q77" s="25">
        <f>IF($A77="","",IFERROR(IF(OR(NOT(ISNUMBER('Configuración'!$B$4)),NOT(ISNUMBER('Configuración'!$B$5)),'Configuración'!$B$5&lt;0,$B77="",$C77="",$D77="",$F77="",$G77="",$L77="",$R77="",NOT(ISNUMBER($C77)),$C77&lt;'Configuración'!$B$6,$C77&gt;'Configuración'!$B$4,NOT(ISNUMBER($H77)),$H77&lt;=0,NOT(ISNUMBER($J77)),$J77&lt;=0,COUNTIF('Configuración'!$E$4:$E$8,$D77)=0,COUNTIF('Configuración'!$A$10:$A$12,$G77)=0,COUNTIF('Configuración'!$D$4:$D$7,$L77)=0,COUNTIF('Configuración'!$F$4:$F$6,$R77)=0,COUNTIF($A$5:$A$204,$A77)&gt;1,LEN($A77)&gt;30,LEN($B77)&gt;40,LEN($E77)&gt;80,LEN($F77)&gt;100,LEN($S77)&gt;250),"Revisar datos",IF(OR(AND($L77="Pendiente",$M77&lt;&gt;""),AND($L77&lt;&gt;"Pendiente",$M77=""),AND($M77&lt;&gt;"",OR(NOT(ISNUMBER($M77)),$M77&lt;$C77,$M77&gt;'Configuración'!$B$4)),AND($N77&lt;&gt;"",OR(NOT(ISNUMBER($N77)),$N77&lt;$C77,$N77&gt;'Configuración'!$B$4)),AND($O77&lt;&gt;"",OR(NOT(ISNUMBER($O77)),$O77&lt;$C77,$O77&gt;='Configuración'!$B$7+1))),"Revisar datos",IF($L77&lt;&gt;"Pendiente","Cerrada",IF($K77&lt;='Configuración'!$B$4,"Vencida",IF($O77="","Sin próximo seguimiento",IF(OR(NOT(ISNUMBER($O77)),$O77&lt;$C77),"Revisar datos",IF($O77&lt;='Configuración'!$B$4,"Seguimiento ahora",IF(($K77-'Configuración'!$B$4)*24&lt;='Configuración'!$B$5,"Próxima a vencer","En plazo")))))))),"Revisar datos"))</f>
        <v/>
      </c>
      <c r="R77" s="21" t="n"/>
      <c r="S77" s="19" t="n"/>
    </row>
    <row r="78">
      <c r="A78" s="19" t="n"/>
      <c r="B78" s="19" t="n"/>
      <c r="C78" s="20" t="n"/>
      <c r="D78" s="21" t="n"/>
      <c r="E78" s="19" t="n"/>
      <c r="F78" s="19" t="n"/>
      <c r="G78" s="21" t="n"/>
      <c r="H78" s="22">
        <f>IF($A78="","",IFERROR(VLOOKUP($G78,'Configuración'!$A$10:$B$12,2,FALSE),""))</f>
        <v/>
      </c>
      <c r="I78" s="23" t="n"/>
      <c r="J78" s="22">
        <f>IF($A78="","",IFERROR(IF($I78&lt;&gt;"",$I78,$H78),""))</f>
        <v/>
      </c>
      <c r="K78" s="24">
        <f>IFERROR(IF(OR($A78="",$C78="",$J78="",NOT(ISNUMBER($C78)),NOT(ISNUMBER($J78)),$J78&lt;=0),"",$C78+$J78/24),"")</f>
        <v/>
      </c>
      <c r="L78" s="21" t="n"/>
      <c r="M78" s="20" t="n"/>
      <c r="N78" s="20" t="n"/>
      <c r="O78" s="20" t="n"/>
      <c r="P78" s="22">
        <f>IFERROR(IF(OR($A78="",$L78&lt;&gt;"Pendiente",$K78="",NOT(ISNUMBER('Configuración'!$B$4))),"",ROUND(($K78-'Configuración'!$B$4)*24,1)),"")</f>
        <v/>
      </c>
      <c r="Q78" s="25">
        <f>IF($A78="","",IFERROR(IF(OR(NOT(ISNUMBER('Configuración'!$B$4)),NOT(ISNUMBER('Configuración'!$B$5)),'Configuración'!$B$5&lt;0,$B78="",$C78="",$D78="",$F78="",$G78="",$L78="",$R78="",NOT(ISNUMBER($C78)),$C78&lt;'Configuración'!$B$6,$C78&gt;'Configuración'!$B$4,NOT(ISNUMBER($H78)),$H78&lt;=0,NOT(ISNUMBER($J78)),$J78&lt;=0,COUNTIF('Configuración'!$E$4:$E$8,$D78)=0,COUNTIF('Configuración'!$A$10:$A$12,$G78)=0,COUNTIF('Configuración'!$D$4:$D$7,$L78)=0,COUNTIF('Configuración'!$F$4:$F$6,$R78)=0,COUNTIF($A$5:$A$204,$A78)&gt;1,LEN($A78)&gt;30,LEN($B78)&gt;40,LEN($E78)&gt;80,LEN($F78)&gt;100,LEN($S78)&gt;250),"Revisar datos",IF(OR(AND($L78="Pendiente",$M78&lt;&gt;""),AND($L78&lt;&gt;"Pendiente",$M78=""),AND($M78&lt;&gt;"",OR(NOT(ISNUMBER($M78)),$M78&lt;$C78,$M78&gt;'Configuración'!$B$4)),AND($N78&lt;&gt;"",OR(NOT(ISNUMBER($N78)),$N78&lt;$C78,$N78&gt;'Configuración'!$B$4)),AND($O78&lt;&gt;"",OR(NOT(ISNUMBER($O78)),$O78&lt;$C78,$O78&gt;='Configuración'!$B$7+1))),"Revisar datos",IF($L78&lt;&gt;"Pendiente","Cerrada",IF($K78&lt;='Configuración'!$B$4,"Vencida",IF($O78="","Sin próximo seguimiento",IF(OR(NOT(ISNUMBER($O78)),$O78&lt;$C78),"Revisar datos",IF($O78&lt;='Configuración'!$B$4,"Seguimiento ahora",IF(($K78-'Configuración'!$B$4)*24&lt;='Configuración'!$B$5,"Próxima a vencer","En plazo")))))))),"Revisar datos"))</f>
        <v/>
      </c>
      <c r="R78" s="21" t="n"/>
      <c r="S78" s="19" t="n"/>
    </row>
    <row r="79">
      <c r="A79" s="19" t="n"/>
      <c r="B79" s="19" t="n"/>
      <c r="C79" s="20" t="n"/>
      <c r="D79" s="21" t="n"/>
      <c r="E79" s="19" t="n"/>
      <c r="F79" s="19" t="n"/>
      <c r="G79" s="21" t="n"/>
      <c r="H79" s="22">
        <f>IF($A79="","",IFERROR(VLOOKUP($G79,'Configuración'!$A$10:$B$12,2,FALSE),""))</f>
        <v/>
      </c>
      <c r="I79" s="23" t="n"/>
      <c r="J79" s="22">
        <f>IF($A79="","",IFERROR(IF($I79&lt;&gt;"",$I79,$H79),""))</f>
        <v/>
      </c>
      <c r="K79" s="24">
        <f>IFERROR(IF(OR($A79="",$C79="",$J79="",NOT(ISNUMBER($C79)),NOT(ISNUMBER($J79)),$J79&lt;=0),"",$C79+$J79/24),"")</f>
        <v/>
      </c>
      <c r="L79" s="21" t="n"/>
      <c r="M79" s="20" t="n"/>
      <c r="N79" s="20" t="n"/>
      <c r="O79" s="20" t="n"/>
      <c r="P79" s="22">
        <f>IFERROR(IF(OR($A79="",$L79&lt;&gt;"Pendiente",$K79="",NOT(ISNUMBER('Configuración'!$B$4))),"",ROUND(($K79-'Configuración'!$B$4)*24,1)),"")</f>
        <v/>
      </c>
      <c r="Q79" s="25">
        <f>IF($A79="","",IFERROR(IF(OR(NOT(ISNUMBER('Configuración'!$B$4)),NOT(ISNUMBER('Configuración'!$B$5)),'Configuración'!$B$5&lt;0,$B79="",$C79="",$D79="",$F79="",$G79="",$L79="",$R79="",NOT(ISNUMBER($C79)),$C79&lt;'Configuración'!$B$6,$C79&gt;'Configuración'!$B$4,NOT(ISNUMBER($H79)),$H79&lt;=0,NOT(ISNUMBER($J79)),$J79&lt;=0,COUNTIF('Configuración'!$E$4:$E$8,$D79)=0,COUNTIF('Configuración'!$A$10:$A$12,$G79)=0,COUNTIF('Configuración'!$D$4:$D$7,$L79)=0,COUNTIF('Configuración'!$F$4:$F$6,$R79)=0,COUNTIF($A$5:$A$204,$A79)&gt;1,LEN($A79)&gt;30,LEN($B79)&gt;40,LEN($E79)&gt;80,LEN($F79)&gt;100,LEN($S79)&gt;250),"Revisar datos",IF(OR(AND($L79="Pendiente",$M79&lt;&gt;""),AND($L79&lt;&gt;"Pendiente",$M79=""),AND($M79&lt;&gt;"",OR(NOT(ISNUMBER($M79)),$M79&lt;$C79,$M79&gt;'Configuración'!$B$4)),AND($N79&lt;&gt;"",OR(NOT(ISNUMBER($N79)),$N79&lt;$C79,$N79&gt;'Configuración'!$B$4)),AND($O79&lt;&gt;"",OR(NOT(ISNUMBER($O79)),$O79&lt;$C79,$O79&gt;='Configuración'!$B$7+1))),"Revisar datos",IF($L79&lt;&gt;"Pendiente","Cerrada",IF($K79&lt;='Configuración'!$B$4,"Vencida",IF($O79="","Sin próximo seguimiento",IF(OR(NOT(ISNUMBER($O79)),$O79&lt;$C79),"Revisar datos",IF($O79&lt;='Configuración'!$B$4,"Seguimiento ahora",IF(($K79-'Configuración'!$B$4)*24&lt;='Configuración'!$B$5,"Próxima a vencer","En plazo")))))))),"Revisar datos"))</f>
        <v/>
      </c>
      <c r="R79" s="21" t="n"/>
      <c r="S79" s="19" t="n"/>
    </row>
    <row r="80">
      <c r="A80" s="19" t="n"/>
      <c r="B80" s="19" t="n"/>
      <c r="C80" s="20" t="n"/>
      <c r="D80" s="21" t="n"/>
      <c r="E80" s="19" t="n"/>
      <c r="F80" s="19" t="n"/>
      <c r="G80" s="21" t="n"/>
      <c r="H80" s="22">
        <f>IF($A80="","",IFERROR(VLOOKUP($G80,'Configuración'!$A$10:$B$12,2,FALSE),""))</f>
        <v/>
      </c>
      <c r="I80" s="23" t="n"/>
      <c r="J80" s="22">
        <f>IF($A80="","",IFERROR(IF($I80&lt;&gt;"",$I80,$H80),""))</f>
        <v/>
      </c>
      <c r="K80" s="24">
        <f>IFERROR(IF(OR($A80="",$C80="",$J80="",NOT(ISNUMBER($C80)),NOT(ISNUMBER($J80)),$J80&lt;=0),"",$C80+$J80/24),"")</f>
        <v/>
      </c>
      <c r="L80" s="21" t="n"/>
      <c r="M80" s="20" t="n"/>
      <c r="N80" s="20" t="n"/>
      <c r="O80" s="20" t="n"/>
      <c r="P80" s="22">
        <f>IFERROR(IF(OR($A80="",$L80&lt;&gt;"Pendiente",$K80="",NOT(ISNUMBER('Configuración'!$B$4))),"",ROUND(($K80-'Configuración'!$B$4)*24,1)),"")</f>
        <v/>
      </c>
      <c r="Q80" s="25">
        <f>IF($A80="","",IFERROR(IF(OR(NOT(ISNUMBER('Configuración'!$B$4)),NOT(ISNUMBER('Configuración'!$B$5)),'Configuración'!$B$5&lt;0,$B80="",$C80="",$D80="",$F80="",$G80="",$L80="",$R80="",NOT(ISNUMBER($C80)),$C80&lt;'Configuración'!$B$6,$C80&gt;'Configuración'!$B$4,NOT(ISNUMBER($H80)),$H80&lt;=0,NOT(ISNUMBER($J80)),$J80&lt;=0,COUNTIF('Configuración'!$E$4:$E$8,$D80)=0,COUNTIF('Configuración'!$A$10:$A$12,$G80)=0,COUNTIF('Configuración'!$D$4:$D$7,$L80)=0,COUNTIF('Configuración'!$F$4:$F$6,$R80)=0,COUNTIF($A$5:$A$204,$A80)&gt;1,LEN($A80)&gt;30,LEN($B80)&gt;40,LEN($E80)&gt;80,LEN($F80)&gt;100,LEN($S80)&gt;250),"Revisar datos",IF(OR(AND($L80="Pendiente",$M80&lt;&gt;""),AND($L80&lt;&gt;"Pendiente",$M80=""),AND($M80&lt;&gt;"",OR(NOT(ISNUMBER($M80)),$M80&lt;$C80,$M80&gt;'Configuración'!$B$4)),AND($N80&lt;&gt;"",OR(NOT(ISNUMBER($N80)),$N80&lt;$C80,$N80&gt;'Configuración'!$B$4)),AND($O80&lt;&gt;"",OR(NOT(ISNUMBER($O80)),$O80&lt;$C80,$O80&gt;='Configuración'!$B$7+1))),"Revisar datos",IF($L80&lt;&gt;"Pendiente","Cerrada",IF($K80&lt;='Configuración'!$B$4,"Vencida",IF($O80="","Sin próximo seguimiento",IF(OR(NOT(ISNUMBER($O80)),$O80&lt;$C80),"Revisar datos",IF($O80&lt;='Configuración'!$B$4,"Seguimiento ahora",IF(($K80-'Configuración'!$B$4)*24&lt;='Configuración'!$B$5,"Próxima a vencer","En plazo")))))))),"Revisar datos"))</f>
        <v/>
      </c>
      <c r="R80" s="21" t="n"/>
      <c r="S80" s="19" t="n"/>
    </row>
    <row r="81">
      <c r="A81" s="19" t="n"/>
      <c r="B81" s="19" t="n"/>
      <c r="C81" s="20" t="n"/>
      <c r="D81" s="21" t="n"/>
      <c r="E81" s="19" t="n"/>
      <c r="F81" s="19" t="n"/>
      <c r="G81" s="21" t="n"/>
      <c r="H81" s="22">
        <f>IF($A81="","",IFERROR(VLOOKUP($G81,'Configuración'!$A$10:$B$12,2,FALSE),""))</f>
        <v/>
      </c>
      <c r="I81" s="23" t="n"/>
      <c r="J81" s="22">
        <f>IF($A81="","",IFERROR(IF($I81&lt;&gt;"",$I81,$H81),""))</f>
        <v/>
      </c>
      <c r="K81" s="24">
        <f>IFERROR(IF(OR($A81="",$C81="",$J81="",NOT(ISNUMBER($C81)),NOT(ISNUMBER($J81)),$J81&lt;=0),"",$C81+$J81/24),"")</f>
        <v/>
      </c>
      <c r="L81" s="21" t="n"/>
      <c r="M81" s="20" t="n"/>
      <c r="N81" s="20" t="n"/>
      <c r="O81" s="20" t="n"/>
      <c r="P81" s="22">
        <f>IFERROR(IF(OR($A81="",$L81&lt;&gt;"Pendiente",$K81="",NOT(ISNUMBER('Configuración'!$B$4))),"",ROUND(($K81-'Configuración'!$B$4)*24,1)),"")</f>
        <v/>
      </c>
      <c r="Q81" s="25">
        <f>IF($A81="","",IFERROR(IF(OR(NOT(ISNUMBER('Configuración'!$B$4)),NOT(ISNUMBER('Configuración'!$B$5)),'Configuración'!$B$5&lt;0,$B81="",$C81="",$D81="",$F81="",$G81="",$L81="",$R81="",NOT(ISNUMBER($C81)),$C81&lt;'Configuración'!$B$6,$C81&gt;'Configuración'!$B$4,NOT(ISNUMBER($H81)),$H81&lt;=0,NOT(ISNUMBER($J81)),$J81&lt;=0,COUNTIF('Configuración'!$E$4:$E$8,$D81)=0,COUNTIF('Configuración'!$A$10:$A$12,$G81)=0,COUNTIF('Configuración'!$D$4:$D$7,$L81)=0,COUNTIF('Configuración'!$F$4:$F$6,$R81)=0,COUNTIF($A$5:$A$204,$A81)&gt;1,LEN($A81)&gt;30,LEN($B81)&gt;40,LEN($E81)&gt;80,LEN($F81)&gt;100,LEN($S81)&gt;250),"Revisar datos",IF(OR(AND($L81="Pendiente",$M81&lt;&gt;""),AND($L81&lt;&gt;"Pendiente",$M81=""),AND($M81&lt;&gt;"",OR(NOT(ISNUMBER($M81)),$M81&lt;$C81,$M81&gt;'Configuración'!$B$4)),AND($N81&lt;&gt;"",OR(NOT(ISNUMBER($N81)),$N81&lt;$C81,$N81&gt;'Configuración'!$B$4)),AND($O81&lt;&gt;"",OR(NOT(ISNUMBER($O81)),$O81&lt;$C81,$O81&gt;='Configuración'!$B$7+1))),"Revisar datos",IF($L81&lt;&gt;"Pendiente","Cerrada",IF($K81&lt;='Configuración'!$B$4,"Vencida",IF($O81="","Sin próximo seguimiento",IF(OR(NOT(ISNUMBER($O81)),$O81&lt;$C81),"Revisar datos",IF($O81&lt;='Configuración'!$B$4,"Seguimiento ahora",IF(($K81-'Configuración'!$B$4)*24&lt;='Configuración'!$B$5,"Próxima a vencer","En plazo")))))))),"Revisar datos"))</f>
        <v/>
      </c>
      <c r="R81" s="21" t="n"/>
      <c r="S81" s="19" t="n"/>
    </row>
    <row r="82">
      <c r="A82" s="19" t="n"/>
      <c r="B82" s="19" t="n"/>
      <c r="C82" s="20" t="n"/>
      <c r="D82" s="21" t="n"/>
      <c r="E82" s="19" t="n"/>
      <c r="F82" s="19" t="n"/>
      <c r="G82" s="21" t="n"/>
      <c r="H82" s="22">
        <f>IF($A82="","",IFERROR(VLOOKUP($G82,'Configuración'!$A$10:$B$12,2,FALSE),""))</f>
        <v/>
      </c>
      <c r="I82" s="23" t="n"/>
      <c r="J82" s="22">
        <f>IF($A82="","",IFERROR(IF($I82&lt;&gt;"",$I82,$H82),""))</f>
        <v/>
      </c>
      <c r="K82" s="24">
        <f>IFERROR(IF(OR($A82="",$C82="",$J82="",NOT(ISNUMBER($C82)),NOT(ISNUMBER($J82)),$J82&lt;=0),"",$C82+$J82/24),"")</f>
        <v/>
      </c>
      <c r="L82" s="21" t="n"/>
      <c r="M82" s="20" t="n"/>
      <c r="N82" s="20" t="n"/>
      <c r="O82" s="20" t="n"/>
      <c r="P82" s="22">
        <f>IFERROR(IF(OR($A82="",$L82&lt;&gt;"Pendiente",$K82="",NOT(ISNUMBER('Configuración'!$B$4))),"",ROUND(($K82-'Configuración'!$B$4)*24,1)),"")</f>
        <v/>
      </c>
      <c r="Q82" s="25">
        <f>IF($A82="","",IFERROR(IF(OR(NOT(ISNUMBER('Configuración'!$B$4)),NOT(ISNUMBER('Configuración'!$B$5)),'Configuración'!$B$5&lt;0,$B82="",$C82="",$D82="",$F82="",$G82="",$L82="",$R82="",NOT(ISNUMBER($C82)),$C82&lt;'Configuración'!$B$6,$C82&gt;'Configuración'!$B$4,NOT(ISNUMBER($H82)),$H82&lt;=0,NOT(ISNUMBER($J82)),$J82&lt;=0,COUNTIF('Configuración'!$E$4:$E$8,$D82)=0,COUNTIF('Configuración'!$A$10:$A$12,$G82)=0,COUNTIF('Configuración'!$D$4:$D$7,$L82)=0,COUNTIF('Configuración'!$F$4:$F$6,$R82)=0,COUNTIF($A$5:$A$204,$A82)&gt;1,LEN($A82)&gt;30,LEN($B82)&gt;40,LEN($E82)&gt;80,LEN($F82)&gt;100,LEN($S82)&gt;250),"Revisar datos",IF(OR(AND($L82="Pendiente",$M82&lt;&gt;""),AND($L82&lt;&gt;"Pendiente",$M82=""),AND($M82&lt;&gt;"",OR(NOT(ISNUMBER($M82)),$M82&lt;$C82,$M82&gt;'Configuración'!$B$4)),AND($N82&lt;&gt;"",OR(NOT(ISNUMBER($N82)),$N82&lt;$C82,$N82&gt;'Configuración'!$B$4)),AND($O82&lt;&gt;"",OR(NOT(ISNUMBER($O82)),$O82&lt;$C82,$O82&gt;='Configuración'!$B$7+1))),"Revisar datos",IF($L82&lt;&gt;"Pendiente","Cerrada",IF($K82&lt;='Configuración'!$B$4,"Vencida",IF($O82="","Sin próximo seguimiento",IF(OR(NOT(ISNUMBER($O82)),$O82&lt;$C82),"Revisar datos",IF($O82&lt;='Configuración'!$B$4,"Seguimiento ahora",IF(($K82-'Configuración'!$B$4)*24&lt;='Configuración'!$B$5,"Próxima a vencer","En plazo")))))))),"Revisar datos"))</f>
        <v/>
      </c>
      <c r="R82" s="21" t="n"/>
      <c r="S82" s="19" t="n"/>
    </row>
    <row r="83">
      <c r="A83" s="19" t="n"/>
      <c r="B83" s="19" t="n"/>
      <c r="C83" s="20" t="n"/>
      <c r="D83" s="21" t="n"/>
      <c r="E83" s="19" t="n"/>
      <c r="F83" s="19" t="n"/>
      <c r="G83" s="21" t="n"/>
      <c r="H83" s="22">
        <f>IF($A83="","",IFERROR(VLOOKUP($G83,'Configuración'!$A$10:$B$12,2,FALSE),""))</f>
        <v/>
      </c>
      <c r="I83" s="23" t="n"/>
      <c r="J83" s="22">
        <f>IF($A83="","",IFERROR(IF($I83&lt;&gt;"",$I83,$H83),""))</f>
        <v/>
      </c>
      <c r="K83" s="24">
        <f>IFERROR(IF(OR($A83="",$C83="",$J83="",NOT(ISNUMBER($C83)),NOT(ISNUMBER($J83)),$J83&lt;=0),"",$C83+$J83/24),"")</f>
        <v/>
      </c>
      <c r="L83" s="21" t="n"/>
      <c r="M83" s="20" t="n"/>
      <c r="N83" s="20" t="n"/>
      <c r="O83" s="20" t="n"/>
      <c r="P83" s="22">
        <f>IFERROR(IF(OR($A83="",$L83&lt;&gt;"Pendiente",$K83="",NOT(ISNUMBER('Configuración'!$B$4))),"",ROUND(($K83-'Configuración'!$B$4)*24,1)),"")</f>
        <v/>
      </c>
      <c r="Q83" s="25">
        <f>IF($A83="","",IFERROR(IF(OR(NOT(ISNUMBER('Configuración'!$B$4)),NOT(ISNUMBER('Configuración'!$B$5)),'Configuración'!$B$5&lt;0,$B83="",$C83="",$D83="",$F83="",$G83="",$L83="",$R83="",NOT(ISNUMBER($C83)),$C83&lt;'Configuración'!$B$6,$C83&gt;'Configuración'!$B$4,NOT(ISNUMBER($H83)),$H83&lt;=0,NOT(ISNUMBER($J83)),$J83&lt;=0,COUNTIF('Configuración'!$E$4:$E$8,$D83)=0,COUNTIF('Configuración'!$A$10:$A$12,$G83)=0,COUNTIF('Configuración'!$D$4:$D$7,$L83)=0,COUNTIF('Configuración'!$F$4:$F$6,$R83)=0,COUNTIF($A$5:$A$204,$A83)&gt;1,LEN($A83)&gt;30,LEN($B83)&gt;40,LEN($E83)&gt;80,LEN($F83)&gt;100,LEN($S83)&gt;250),"Revisar datos",IF(OR(AND($L83="Pendiente",$M83&lt;&gt;""),AND($L83&lt;&gt;"Pendiente",$M83=""),AND($M83&lt;&gt;"",OR(NOT(ISNUMBER($M83)),$M83&lt;$C83,$M83&gt;'Configuración'!$B$4)),AND($N83&lt;&gt;"",OR(NOT(ISNUMBER($N83)),$N83&lt;$C83,$N83&gt;'Configuración'!$B$4)),AND($O83&lt;&gt;"",OR(NOT(ISNUMBER($O83)),$O83&lt;$C83,$O83&gt;='Configuración'!$B$7+1))),"Revisar datos",IF($L83&lt;&gt;"Pendiente","Cerrada",IF($K83&lt;='Configuración'!$B$4,"Vencida",IF($O83="","Sin próximo seguimiento",IF(OR(NOT(ISNUMBER($O83)),$O83&lt;$C83),"Revisar datos",IF($O83&lt;='Configuración'!$B$4,"Seguimiento ahora",IF(($K83-'Configuración'!$B$4)*24&lt;='Configuración'!$B$5,"Próxima a vencer","En plazo")))))))),"Revisar datos"))</f>
        <v/>
      </c>
      <c r="R83" s="21" t="n"/>
      <c r="S83" s="19" t="n"/>
    </row>
    <row r="84">
      <c r="A84" s="19" t="n"/>
      <c r="B84" s="19" t="n"/>
      <c r="C84" s="20" t="n"/>
      <c r="D84" s="21" t="n"/>
      <c r="E84" s="19" t="n"/>
      <c r="F84" s="19" t="n"/>
      <c r="G84" s="21" t="n"/>
      <c r="H84" s="22">
        <f>IF($A84="","",IFERROR(VLOOKUP($G84,'Configuración'!$A$10:$B$12,2,FALSE),""))</f>
        <v/>
      </c>
      <c r="I84" s="23" t="n"/>
      <c r="J84" s="22">
        <f>IF($A84="","",IFERROR(IF($I84&lt;&gt;"",$I84,$H84),""))</f>
        <v/>
      </c>
      <c r="K84" s="24">
        <f>IFERROR(IF(OR($A84="",$C84="",$J84="",NOT(ISNUMBER($C84)),NOT(ISNUMBER($J84)),$J84&lt;=0),"",$C84+$J84/24),"")</f>
        <v/>
      </c>
      <c r="L84" s="21" t="n"/>
      <c r="M84" s="20" t="n"/>
      <c r="N84" s="20" t="n"/>
      <c r="O84" s="20" t="n"/>
      <c r="P84" s="22">
        <f>IFERROR(IF(OR($A84="",$L84&lt;&gt;"Pendiente",$K84="",NOT(ISNUMBER('Configuración'!$B$4))),"",ROUND(($K84-'Configuración'!$B$4)*24,1)),"")</f>
        <v/>
      </c>
      <c r="Q84" s="25">
        <f>IF($A84="","",IFERROR(IF(OR(NOT(ISNUMBER('Configuración'!$B$4)),NOT(ISNUMBER('Configuración'!$B$5)),'Configuración'!$B$5&lt;0,$B84="",$C84="",$D84="",$F84="",$G84="",$L84="",$R84="",NOT(ISNUMBER($C84)),$C84&lt;'Configuración'!$B$6,$C84&gt;'Configuración'!$B$4,NOT(ISNUMBER($H84)),$H84&lt;=0,NOT(ISNUMBER($J84)),$J84&lt;=0,COUNTIF('Configuración'!$E$4:$E$8,$D84)=0,COUNTIF('Configuración'!$A$10:$A$12,$G84)=0,COUNTIF('Configuración'!$D$4:$D$7,$L84)=0,COUNTIF('Configuración'!$F$4:$F$6,$R84)=0,COUNTIF($A$5:$A$204,$A84)&gt;1,LEN($A84)&gt;30,LEN($B84)&gt;40,LEN($E84)&gt;80,LEN($F84)&gt;100,LEN($S84)&gt;250),"Revisar datos",IF(OR(AND($L84="Pendiente",$M84&lt;&gt;""),AND($L84&lt;&gt;"Pendiente",$M84=""),AND($M84&lt;&gt;"",OR(NOT(ISNUMBER($M84)),$M84&lt;$C84,$M84&gt;'Configuración'!$B$4)),AND($N84&lt;&gt;"",OR(NOT(ISNUMBER($N84)),$N84&lt;$C84,$N84&gt;'Configuración'!$B$4)),AND($O84&lt;&gt;"",OR(NOT(ISNUMBER($O84)),$O84&lt;$C84,$O84&gt;='Configuración'!$B$7+1))),"Revisar datos",IF($L84&lt;&gt;"Pendiente","Cerrada",IF($K84&lt;='Configuración'!$B$4,"Vencida",IF($O84="","Sin próximo seguimiento",IF(OR(NOT(ISNUMBER($O84)),$O84&lt;$C84),"Revisar datos",IF($O84&lt;='Configuración'!$B$4,"Seguimiento ahora",IF(($K84-'Configuración'!$B$4)*24&lt;='Configuración'!$B$5,"Próxima a vencer","En plazo")))))))),"Revisar datos"))</f>
        <v/>
      </c>
      <c r="R84" s="21" t="n"/>
      <c r="S84" s="19" t="n"/>
    </row>
    <row r="85">
      <c r="A85" s="19" t="n"/>
      <c r="B85" s="19" t="n"/>
      <c r="C85" s="20" t="n"/>
      <c r="D85" s="21" t="n"/>
      <c r="E85" s="19" t="n"/>
      <c r="F85" s="19" t="n"/>
      <c r="G85" s="21" t="n"/>
      <c r="H85" s="22">
        <f>IF($A85="","",IFERROR(VLOOKUP($G85,'Configuración'!$A$10:$B$12,2,FALSE),""))</f>
        <v/>
      </c>
      <c r="I85" s="23" t="n"/>
      <c r="J85" s="22">
        <f>IF($A85="","",IFERROR(IF($I85&lt;&gt;"",$I85,$H85),""))</f>
        <v/>
      </c>
      <c r="K85" s="24">
        <f>IFERROR(IF(OR($A85="",$C85="",$J85="",NOT(ISNUMBER($C85)),NOT(ISNUMBER($J85)),$J85&lt;=0),"",$C85+$J85/24),"")</f>
        <v/>
      </c>
      <c r="L85" s="21" t="n"/>
      <c r="M85" s="20" t="n"/>
      <c r="N85" s="20" t="n"/>
      <c r="O85" s="20" t="n"/>
      <c r="P85" s="22">
        <f>IFERROR(IF(OR($A85="",$L85&lt;&gt;"Pendiente",$K85="",NOT(ISNUMBER('Configuración'!$B$4))),"",ROUND(($K85-'Configuración'!$B$4)*24,1)),"")</f>
        <v/>
      </c>
      <c r="Q85" s="25">
        <f>IF($A85="","",IFERROR(IF(OR(NOT(ISNUMBER('Configuración'!$B$4)),NOT(ISNUMBER('Configuración'!$B$5)),'Configuración'!$B$5&lt;0,$B85="",$C85="",$D85="",$F85="",$G85="",$L85="",$R85="",NOT(ISNUMBER($C85)),$C85&lt;'Configuración'!$B$6,$C85&gt;'Configuración'!$B$4,NOT(ISNUMBER($H85)),$H85&lt;=0,NOT(ISNUMBER($J85)),$J85&lt;=0,COUNTIF('Configuración'!$E$4:$E$8,$D85)=0,COUNTIF('Configuración'!$A$10:$A$12,$G85)=0,COUNTIF('Configuración'!$D$4:$D$7,$L85)=0,COUNTIF('Configuración'!$F$4:$F$6,$R85)=0,COUNTIF($A$5:$A$204,$A85)&gt;1,LEN($A85)&gt;30,LEN($B85)&gt;40,LEN($E85)&gt;80,LEN($F85)&gt;100,LEN($S85)&gt;250),"Revisar datos",IF(OR(AND($L85="Pendiente",$M85&lt;&gt;""),AND($L85&lt;&gt;"Pendiente",$M85=""),AND($M85&lt;&gt;"",OR(NOT(ISNUMBER($M85)),$M85&lt;$C85,$M85&gt;'Configuración'!$B$4)),AND($N85&lt;&gt;"",OR(NOT(ISNUMBER($N85)),$N85&lt;$C85,$N85&gt;'Configuración'!$B$4)),AND($O85&lt;&gt;"",OR(NOT(ISNUMBER($O85)),$O85&lt;$C85,$O85&gt;='Configuración'!$B$7+1))),"Revisar datos",IF($L85&lt;&gt;"Pendiente","Cerrada",IF($K85&lt;='Configuración'!$B$4,"Vencida",IF($O85="","Sin próximo seguimiento",IF(OR(NOT(ISNUMBER($O85)),$O85&lt;$C85),"Revisar datos",IF($O85&lt;='Configuración'!$B$4,"Seguimiento ahora",IF(($K85-'Configuración'!$B$4)*24&lt;='Configuración'!$B$5,"Próxima a vencer","En plazo")))))))),"Revisar datos"))</f>
        <v/>
      </c>
      <c r="R85" s="21" t="n"/>
      <c r="S85" s="19" t="n"/>
    </row>
    <row r="86">
      <c r="A86" s="19" t="n"/>
      <c r="B86" s="19" t="n"/>
      <c r="C86" s="20" t="n"/>
      <c r="D86" s="21" t="n"/>
      <c r="E86" s="19" t="n"/>
      <c r="F86" s="19" t="n"/>
      <c r="G86" s="21" t="n"/>
      <c r="H86" s="22">
        <f>IF($A86="","",IFERROR(VLOOKUP($G86,'Configuración'!$A$10:$B$12,2,FALSE),""))</f>
        <v/>
      </c>
      <c r="I86" s="23" t="n"/>
      <c r="J86" s="22">
        <f>IF($A86="","",IFERROR(IF($I86&lt;&gt;"",$I86,$H86),""))</f>
        <v/>
      </c>
      <c r="K86" s="24">
        <f>IFERROR(IF(OR($A86="",$C86="",$J86="",NOT(ISNUMBER($C86)),NOT(ISNUMBER($J86)),$J86&lt;=0),"",$C86+$J86/24),"")</f>
        <v/>
      </c>
      <c r="L86" s="21" t="n"/>
      <c r="M86" s="20" t="n"/>
      <c r="N86" s="20" t="n"/>
      <c r="O86" s="20" t="n"/>
      <c r="P86" s="22">
        <f>IFERROR(IF(OR($A86="",$L86&lt;&gt;"Pendiente",$K86="",NOT(ISNUMBER('Configuración'!$B$4))),"",ROUND(($K86-'Configuración'!$B$4)*24,1)),"")</f>
        <v/>
      </c>
      <c r="Q86" s="25">
        <f>IF($A86="","",IFERROR(IF(OR(NOT(ISNUMBER('Configuración'!$B$4)),NOT(ISNUMBER('Configuración'!$B$5)),'Configuración'!$B$5&lt;0,$B86="",$C86="",$D86="",$F86="",$G86="",$L86="",$R86="",NOT(ISNUMBER($C86)),$C86&lt;'Configuración'!$B$6,$C86&gt;'Configuración'!$B$4,NOT(ISNUMBER($H86)),$H86&lt;=0,NOT(ISNUMBER($J86)),$J86&lt;=0,COUNTIF('Configuración'!$E$4:$E$8,$D86)=0,COUNTIF('Configuración'!$A$10:$A$12,$G86)=0,COUNTIF('Configuración'!$D$4:$D$7,$L86)=0,COUNTIF('Configuración'!$F$4:$F$6,$R86)=0,COUNTIF($A$5:$A$204,$A86)&gt;1,LEN($A86)&gt;30,LEN($B86)&gt;40,LEN($E86)&gt;80,LEN($F86)&gt;100,LEN($S86)&gt;250),"Revisar datos",IF(OR(AND($L86="Pendiente",$M86&lt;&gt;""),AND($L86&lt;&gt;"Pendiente",$M86=""),AND($M86&lt;&gt;"",OR(NOT(ISNUMBER($M86)),$M86&lt;$C86,$M86&gt;'Configuración'!$B$4)),AND($N86&lt;&gt;"",OR(NOT(ISNUMBER($N86)),$N86&lt;$C86,$N86&gt;'Configuración'!$B$4)),AND($O86&lt;&gt;"",OR(NOT(ISNUMBER($O86)),$O86&lt;$C86,$O86&gt;='Configuración'!$B$7+1))),"Revisar datos",IF($L86&lt;&gt;"Pendiente","Cerrada",IF($K86&lt;='Configuración'!$B$4,"Vencida",IF($O86="","Sin próximo seguimiento",IF(OR(NOT(ISNUMBER($O86)),$O86&lt;$C86),"Revisar datos",IF($O86&lt;='Configuración'!$B$4,"Seguimiento ahora",IF(($K86-'Configuración'!$B$4)*24&lt;='Configuración'!$B$5,"Próxima a vencer","En plazo")))))))),"Revisar datos"))</f>
        <v/>
      </c>
      <c r="R86" s="21" t="n"/>
      <c r="S86" s="19" t="n"/>
    </row>
    <row r="87">
      <c r="A87" s="19" t="n"/>
      <c r="B87" s="19" t="n"/>
      <c r="C87" s="20" t="n"/>
      <c r="D87" s="21" t="n"/>
      <c r="E87" s="19" t="n"/>
      <c r="F87" s="19" t="n"/>
      <c r="G87" s="21" t="n"/>
      <c r="H87" s="22">
        <f>IF($A87="","",IFERROR(VLOOKUP($G87,'Configuración'!$A$10:$B$12,2,FALSE),""))</f>
        <v/>
      </c>
      <c r="I87" s="23" t="n"/>
      <c r="J87" s="22">
        <f>IF($A87="","",IFERROR(IF($I87&lt;&gt;"",$I87,$H87),""))</f>
        <v/>
      </c>
      <c r="K87" s="24">
        <f>IFERROR(IF(OR($A87="",$C87="",$J87="",NOT(ISNUMBER($C87)),NOT(ISNUMBER($J87)),$J87&lt;=0),"",$C87+$J87/24),"")</f>
        <v/>
      </c>
      <c r="L87" s="21" t="n"/>
      <c r="M87" s="20" t="n"/>
      <c r="N87" s="20" t="n"/>
      <c r="O87" s="20" t="n"/>
      <c r="P87" s="22">
        <f>IFERROR(IF(OR($A87="",$L87&lt;&gt;"Pendiente",$K87="",NOT(ISNUMBER('Configuración'!$B$4))),"",ROUND(($K87-'Configuración'!$B$4)*24,1)),"")</f>
        <v/>
      </c>
      <c r="Q87" s="25">
        <f>IF($A87="","",IFERROR(IF(OR(NOT(ISNUMBER('Configuración'!$B$4)),NOT(ISNUMBER('Configuración'!$B$5)),'Configuración'!$B$5&lt;0,$B87="",$C87="",$D87="",$F87="",$G87="",$L87="",$R87="",NOT(ISNUMBER($C87)),$C87&lt;'Configuración'!$B$6,$C87&gt;'Configuración'!$B$4,NOT(ISNUMBER($H87)),$H87&lt;=0,NOT(ISNUMBER($J87)),$J87&lt;=0,COUNTIF('Configuración'!$E$4:$E$8,$D87)=0,COUNTIF('Configuración'!$A$10:$A$12,$G87)=0,COUNTIF('Configuración'!$D$4:$D$7,$L87)=0,COUNTIF('Configuración'!$F$4:$F$6,$R87)=0,COUNTIF($A$5:$A$204,$A87)&gt;1,LEN($A87)&gt;30,LEN($B87)&gt;40,LEN($E87)&gt;80,LEN($F87)&gt;100,LEN($S87)&gt;250),"Revisar datos",IF(OR(AND($L87="Pendiente",$M87&lt;&gt;""),AND($L87&lt;&gt;"Pendiente",$M87=""),AND($M87&lt;&gt;"",OR(NOT(ISNUMBER($M87)),$M87&lt;$C87,$M87&gt;'Configuración'!$B$4)),AND($N87&lt;&gt;"",OR(NOT(ISNUMBER($N87)),$N87&lt;$C87,$N87&gt;'Configuración'!$B$4)),AND($O87&lt;&gt;"",OR(NOT(ISNUMBER($O87)),$O87&lt;$C87,$O87&gt;='Configuración'!$B$7+1))),"Revisar datos",IF($L87&lt;&gt;"Pendiente","Cerrada",IF($K87&lt;='Configuración'!$B$4,"Vencida",IF($O87="","Sin próximo seguimiento",IF(OR(NOT(ISNUMBER($O87)),$O87&lt;$C87),"Revisar datos",IF($O87&lt;='Configuración'!$B$4,"Seguimiento ahora",IF(($K87-'Configuración'!$B$4)*24&lt;='Configuración'!$B$5,"Próxima a vencer","En plazo")))))))),"Revisar datos"))</f>
        <v/>
      </c>
      <c r="R87" s="21" t="n"/>
      <c r="S87" s="19" t="n"/>
    </row>
    <row r="88">
      <c r="A88" s="19" t="n"/>
      <c r="B88" s="19" t="n"/>
      <c r="C88" s="20" t="n"/>
      <c r="D88" s="21" t="n"/>
      <c r="E88" s="19" t="n"/>
      <c r="F88" s="19" t="n"/>
      <c r="G88" s="21" t="n"/>
      <c r="H88" s="22">
        <f>IF($A88="","",IFERROR(VLOOKUP($G88,'Configuración'!$A$10:$B$12,2,FALSE),""))</f>
        <v/>
      </c>
      <c r="I88" s="23" t="n"/>
      <c r="J88" s="22">
        <f>IF($A88="","",IFERROR(IF($I88&lt;&gt;"",$I88,$H88),""))</f>
        <v/>
      </c>
      <c r="K88" s="24">
        <f>IFERROR(IF(OR($A88="",$C88="",$J88="",NOT(ISNUMBER($C88)),NOT(ISNUMBER($J88)),$J88&lt;=0),"",$C88+$J88/24),"")</f>
        <v/>
      </c>
      <c r="L88" s="21" t="n"/>
      <c r="M88" s="20" t="n"/>
      <c r="N88" s="20" t="n"/>
      <c r="O88" s="20" t="n"/>
      <c r="P88" s="22">
        <f>IFERROR(IF(OR($A88="",$L88&lt;&gt;"Pendiente",$K88="",NOT(ISNUMBER('Configuración'!$B$4))),"",ROUND(($K88-'Configuración'!$B$4)*24,1)),"")</f>
        <v/>
      </c>
      <c r="Q88" s="25">
        <f>IF($A88="","",IFERROR(IF(OR(NOT(ISNUMBER('Configuración'!$B$4)),NOT(ISNUMBER('Configuración'!$B$5)),'Configuración'!$B$5&lt;0,$B88="",$C88="",$D88="",$F88="",$G88="",$L88="",$R88="",NOT(ISNUMBER($C88)),$C88&lt;'Configuración'!$B$6,$C88&gt;'Configuración'!$B$4,NOT(ISNUMBER($H88)),$H88&lt;=0,NOT(ISNUMBER($J88)),$J88&lt;=0,COUNTIF('Configuración'!$E$4:$E$8,$D88)=0,COUNTIF('Configuración'!$A$10:$A$12,$G88)=0,COUNTIF('Configuración'!$D$4:$D$7,$L88)=0,COUNTIF('Configuración'!$F$4:$F$6,$R88)=0,COUNTIF($A$5:$A$204,$A88)&gt;1,LEN($A88)&gt;30,LEN($B88)&gt;40,LEN($E88)&gt;80,LEN($F88)&gt;100,LEN($S88)&gt;250),"Revisar datos",IF(OR(AND($L88="Pendiente",$M88&lt;&gt;""),AND($L88&lt;&gt;"Pendiente",$M88=""),AND($M88&lt;&gt;"",OR(NOT(ISNUMBER($M88)),$M88&lt;$C88,$M88&gt;'Configuración'!$B$4)),AND($N88&lt;&gt;"",OR(NOT(ISNUMBER($N88)),$N88&lt;$C88,$N88&gt;'Configuración'!$B$4)),AND($O88&lt;&gt;"",OR(NOT(ISNUMBER($O88)),$O88&lt;$C88,$O88&gt;='Configuración'!$B$7+1))),"Revisar datos",IF($L88&lt;&gt;"Pendiente","Cerrada",IF($K88&lt;='Configuración'!$B$4,"Vencida",IF($O88="","Sin próximo seguimiento",IF(OR(NOT(ISNUMBER($O88)),$O88&lt;$C88),"Revisar datos",IF($O88&lt;='Configuración'!$B$4,"Seguimiento ahora",IF(($K88-'Configuración'!$B$4)*24&lt;='Configuración'!$B$5,"Próxima a vencer","En plazo")))))))),"Revisar datos"))</f>
        <v/>
      </c>
      <c r="R88" s="21" t="n"/>
      <c r="S88" s="19" t="n"/>
    </row>
    <row r="89">
      <c r="A89" s="19" t="n"/>
      <c r="B89" s="19" t="n"/>
      <c r="C89" s="20" t="n"/>
      <c r="D89" s="21" t="n"/>
      <c r="E89" s="19" t="n"/>
      <c r="F89" s="19" t="n"/>
      <c r="G89" s="21" t="n"/>
      <c r="H89" s="22">
        <f>IF($A89="","",IFERROR(VLOOKUP($G89,'Configuración'!$A$10:$B$12,2,FALSE),""))</f>
        <v/>
      </c>
      <c r="I89" s="23" t="n"/>
      <c r="J89" s="22">
        <f>IF($A89="","",IFERROR(IF($I89&lt;&gt;"",$I89,$H89),""))</f>
        <v/>
      </c>
      <c r="K89" s="24">
        <f>IFERROR(IF(OR($A89="",$C89="",$J89="",NOT(ISNUMBER($C89)),NOT(ISNUMBER($J89)),$J89&lt;=0),"",$C89+$J89/24),"")</f>
        <v/>
      </c>
      <c r="L89" s="21" t="n"/>
      <c r="M89" s="20" t="n"/>
      <c r="N89" s="20" t="n"/>
      <c r="O89" s="20" t="n"/>
      <c r="P89" s="22">
        <f>IFERROR(IF(OR($A89="",$L89&lt;&gt;"Pendiente",$K89="",NOT(ISNUMBER('Configuración'!$B$4))),"",ROUND(($K89-'Configuración'!$B$4)*24,1)),"")</f>
        <v/>
      </c>
      <c r="Q89" s="25">
        <f>IF($A89="","",IFERROR(IF(OR(NOT(ISNUMBER('Configuración'!$B$4)),NOT(ISNUMBER('Configuración'!$B$5)),'Configuración'!$B$5&lt;0,$B89="",$C89="",$D89="",$F89="",$G89="",$L89="",$R89="",NOT(ISNUMBER($C89)),$C89&lt;'Configuración'!$B$6,$C89&gt;'Configuración'!$B$4,NOT(ISNUMBER($H89)),$H89&lt;=0,NOT(ISNUMBER($J89)),$J89&lt;=0,COUNTIF('Configuración'!$E$4:$E$8,$D89)=0,COUNTIF('Configuración'!$A$10:$A$12,$G89)=0,COUNTIF('Configuración'!$D$4:$D$7,$L89)=0,COUNTIF('Configuración'!$F$4:$F$6,$R89)=0,COUNTIF($A$5:$A$204,$A89)&gt;1,LEN($A89)&gt;30,LEN($B89)&gt;40,LEN($E89)&gt;80,LEN($F89)&gt;100,LEN($S89)&gt;250),"Revisar datos",IF(OR(AND($L89="Pendiente",$M89&lt;&gt;""),AND($L89&lt;&gt;"Pendiente",$M89=""),AND($M89&lt;&gt;"",OR(NOT(ISNUMBER($M89)),$M89&lt;$C89,$M89&gt;'Configuración'!$B$4)),AND($N89&lt;&gt;"",OR(NOT(ISNUMBER($N89)),$N89&lt;$C89,$N89&gt;'Configuración'!$B$4)),AND($O89&lt;&gt;"",OR(NOT(ISNUMBER($O89)),$O89&lt;$C89,$O89&gt;='Configuración'!$B$7+1))),"Revisar datos",IF($L89&lt;&gt;"Pendiente","Cerrada",IF($K89&lt;='Configuración'!$B$4,"Vencida",IF($O89="","Sin próximo seguimiento",IF(OR(NOT(ISNUMBER($O89)),$O89&lt;$C89),"Revisar datos",IF($O89&lt;='Configuración'!$B$4,"Seguimiento ahora",IF(($K89-'Configuración'!$B$4)*24&lt;='Configuración'!$B$5,"Próxima a vencer","En plazo")))))))),"Revisar datos"))</f>
        <v/>
      </c>
      <c r="R89" s="21" t="n"/>
      <c r="S89" s="19" t="n"/>
    </row>
    <row r="90">
      <c r="A90" s="19" t="n"/>
      <c r="B90" s="19" t="n"/>
      <c r="C90" s="20" t="n"/>
      <c r="D90" s="21" t="n"/>
      <c r="E90" s="19" t="n"/>
      <c r="F90" s="19" t="n"/>
      <c r="G90" s="21" t="n"/>
      <c r="H90" s="22">
        <f>IF($A90="","",IFERROR(VLOOKUP($G90,'Configuración'!$A$10:$B$12,2,FALSE),""))</f>
        <v/>
      </c>
      <c r="I90" s="23" t="n"/>
      <c r="J90" s="22">
        <f>IF($A90="","",IFERROR(IF($I90&lt;&gt;"",$I90,$H90),""))</f>
        <v/>
      </c>
      <c r="K90" s="24">
        <f>IFERROR(IF(OR($A90="",$C90="",$J90="",NOT(ISNUMBER($C90)),NOT(ISNUMBER($J90)),$J90&lt;=0),"",$C90+$J90/24),"")</f>
        <v/>
      </c>
      <c r="L90" s="21" t="n"/>
      <c r="M90" s="20" t="n"/>
      <c r="N90" s="20" t="n"/>
      <c r="O90" s="20" t="n"/>
      <c r="P90" s="22">
        <f>IFERROR(IF(OR($A90="",$L90&lt;&gt;"Pendiente",$K90="",NOT(ISNUMBER('Configuración'!$B$4))),"",ROUND(($K90-'Configuración'!$B$4)*24,1)),"")</f>
        <v/>
      </c>
      <c r="Q90" s="25">
        <f>IF($A90="","",IFERROR(IF(OR(NOT(ISNUMBER('Configuración'!$B$4)),NOT(ISNUMBER('Configuración'!$B$5)),'Configuración'!$B$5&lt;0,$B90="",$C90="",$D90="",$F90="",$G90="",$L90="",$R90="",NOT(ISNUMBER($C90)),$C90&lt;'Configuración'!$B$6,$C90&gt;'Configuración'!$B$4,NOT(ISNUMBER($H90)),$H90&lt;=0,NOT(ISNUMBER($J90)),$J90&lt;=0,COUNTIF('Configuración'!$E$4:$E$8,$D90)=0,COUNTIF('Configuración'!$A$10:$A$12,$G90)=0,COUNTIF('Configuración'!$D$4:$D$7,$L90)=0,COUNTIF('Configuración'!$F$4:$F$6,$R90)=0,COUNTIF($A$5:$A$204,$A90)&gt;1,LEN($A90)&gt;30,LEN($B90)&gt;40,LEN($E90)&gt;80,LEN($F90)&gt;100,LEN($S90)&gt;250),"Revisar datos",IF(OR(AND($L90="Pendiente",$M90&lt;&gt;""),AND($L90&lt;&gt;"Pendiente",$M90=""),AND($M90&lt;&gt;"",OR(NOT(ISNUMBER($M90)),$M90&lt;$C90,$M90&gt;'Configuración'!$B$4)),AND($N90&lt;&gt;"",OR(NOT(ISNUMBER($N90)),$N90&lt;$C90,$N90&gt;'Configuración'!$B$4)),AND($O90&lt;&gt;"",OR(NOT(ISNUMBER($O90)),$O90&lt;$C90,$O90&gt;='Configuración'!$B$7+1))),"Revisar datos",IF($L90&lt;&gt;"Pendiente","Cerrada",IF($K90&lt;='Configuración'!$B$4,"Vencida",IF($O90="","Sin próximo seguimiento",IF(OR(NOT(ISNUMBER($O90)),$O90&lt;$C90),"Revisar datos",IF($O90&lt;='Configuración'!$B$4,"Seguimiento ahora",IF(($K90-'Configuración'!$B$4)*24&lt;='Configuración'!$B$5,"Próxima a vencer","En plazo")))))))),"Revisar datos"))</f>
        <v/>
      </c>
      <c r="R90" s="21" t="n"/>
      <c r="S90" s="19" t="n"/>
    </row>
    <row r="91">
      <c r="A91" s="19" t="n"/>
      <c r="B91" s="19" t="n"/>
      <c r="C91" s="20" t="n"/>
      <c r="D91" s="21" t="n"/>
      <c r="E91" s="19" t="n"/>
      <c r="F91" s="19" t="n"/>
      <c r="G91" s="21" t="n"/>
      <c r="H91" s="22">
        <f>IF($A91="","",IFERROR(VLOOKUP($G91,'Configuración'!$A$10:$B$12,2,FALSE),""))</f>
        <v/>
      </c>
      <c r="I91" s="23" t="n"/>
      <c r="J91" s="22">
        <f>IF($A91="","",IFERROR(IF($I91&lt;&gt;"",$I91,$H91),""))</f>
        <v/>
      </c>
      <c r="K91" s="24">
        <f>IFERROR(IF(OR($A91="",$C91="",$J91="",NOT(ISNUMBER($C91)),NOT(ISNUMBER($J91)),$J91&lt;=0),"",$C91+$J91/24),"")</f>
        <v/>
      </c>
      <c r="L91" s="21" t="n"/>
      <c r="M91" s="20" t="n"/>
      <c r="N91" s="20" t="n"/>
      <c r="O91" s="20" t="n"/>
      <c r="P91" s="22">
        <f>IFERROR(IF(OR($A91="",$L91&lt;&gt;"Pendiente",$K91="",NOT(ISNUMBER('Configuración'!$B$4))),"",ROUND(($K91-'Configuración'!$B$4)*24,1)),"")</f>
        <v/>
      </c>
      <c r="Q91" s="25">
        <f>IF($A91="","",IFERROR(IF(OR(NOT(ISNUMBER('Configuración'!$B$4)),NOT(ISNUMBER('Configuración'!$B$5)),'Configuración'!$B$5&lt;0,$B91="",$C91="",$D91="",$F91="",$G91="",$L91="",$R91="",NOT(ISNUMBER($C91)),$C91&lt;'Configuración'!$B$6,$C91&gt;'Configuración'!$B$4,NOT(ISNUMBER($H91)),$H91&lt;=0,NOT(ISNUMBER($J91)),$J91&lt;=0,COUNTIF('Configuración'!$E$4:$E$8,$D91)=0,COUNTIF('Configuración'!$A$10:$A$12,$G91)=0,COUNTIF('Configuración'!$D$4:$D$7,$L91)=0,COUNTIF('Configuración'!$F$4:$F$6,$R91)=0,COUNTIF($A$5:$A$204,$A91)&gt;1,LEN($A91)&gt;30,LEN($B91)&gt;40,LEN($E91)&gt;80,LEN($F91)&gt;100,LEN($S91)&gt;250),"Revisar datos",IF(OR(AND($L91="Pendiente",$M91&lt;&gt;""),AND($L91&lt;&gt;"Pendiente",$M91=""),AND($M91&lt;&gt;"",OR(NOT(ISNUMBER($M91)),$M91&lt;$C91,$M91&gt;'Configuración'!$B$4)),AND($N91&lt;&gt;"",OR(NOT(ISNUMBER($N91)),$N91&lt;$C91,$N91&gt;'Configuración'!$B$4)),AND($O91&lt;&gt;"",OR(NOT(ISNUMBER($O91)),$O91&lt;$C91,$O91&gt;='Configuración'!$B$7+1))),"Revisar datos",IF($L91&lt;&gt;"Pendiente","Cerrada",IF($K91&lt;='Configuración'!$B$4,"Vencida",IF($O91="","Sin próximo seguimiento",IF(OR(NOT(ISNUMBER($O91)),$O91&lt;$C91),"Revisar datos",IF($O91&lt;='Configuración'!$B$4,"Seguimiento ahora",IF(($K91-'Configuración'!$B$4)*24&lt;='Configuración'!$B$5,"Próxima a vencer","En plazo")))))))),"Revisar datos"))</f>
        <v/>
      </c>
      <c r="R91" s="21" t="n"/>
      <c r="S91" s="19" t="n"/>
    </row>
    <row r="92">
      <c r="A92" s="19" t="n"/>
      <c r="B92" s="19" t="n"/>
      <c r="C92" s="20" t="n"/>
      <c r="D92" s="21" t="n"/>
      <c r="E92" s="19" t="n"/>
      <c r="F92" s="19" t="n"/>
      <c r="G92" s="21" t="n"/>
      <c r="H92" s="22">
        <f>IF($A92="","",IFERROR(VLOOKUP($G92,'Configuración'!$A$10:$B$12,2,FALSE),""))</f>
        <v/>
      </c>
      <c r="I92" s="23" t="n"/>
      <c r="J92" s="22">
        <f>IF($A92="","",IFERROR(IF($I92&lt;&gt;"",$I92,$H92),""))</f>
        <v/>
      </c>
      <c r="K92" s="24">
        <f>IFERROR(IF(OR($A92="",$C92="",$J92="",NOT(ISNUMBER($C92)),NOT(ISNUMBER($J92)),$J92&lt;=0),"",$C92+$J92/24),"")</f>
        <v/>
      </c>
      <c r="L92" s="21" t="n"/>
      <c r="M92" s="20" t="n"/>
      <c r="N92" s="20" t="n"/>
      <c r="O92" s="20" t="n"/>
      <c r="P92" s="22">
        <f>IFERROR(IF(OR($A92="",$L92&lt;&gt;"Pendiente",$K92="",NOT(ISNUMBER('Configuración'!$B$4))),"",ROUND(($K92-'Configuración'!$B$4)*24,1)),"")</f>
        <v/>
      </c>
      <c r="Q92" s="25">
        <f>IF($A92="","",IFERROR(IF(OR(NOT(ISNUMBER('Configuración'!$B$4)),NOT(ISNUMBER('Configuración'!$B$5)),'Configuración'!$B$5&lt;0,$B92="",$C92="",$D92="",$F92="",$G92="",$L92="",$R92="",NOT(ISNUMBER($C92)),$C92&lt;'Configuración'!$B$6,$C92&gt;'Configuración'!$B$4,NOT(ISNUMBER($H92)),$H92&lt;=0,NOT(ISNUMBER($J92)),$J92&lt;=0,COUNTIF('Configuración'!$E$4:$E$8,$D92)=0,COUNTIF('Configuración'!$A$10:$A$12,$G92)=0,COUNTIF('Configuración'!$D$4:$D$7,$L92)=0,COUNTIF('Configuración'!$F$4:$F$6,$R92)=0,COUNTIF($A$5:$A$204,$A92)&gt;1,LEN($A92)&gt;30,LEN($B92)&gt;40,LEN($E92)&gt;80,LEN($F92)&gt;100,LEN($S92)&gt;250),"Revisar datos",IF(OR(AND($L92="Pendiente",$M92&lt;&gt;""),AND($L92&lt;&gt;"Pendiente",$M92=""),AND($M92&lt;&gt;"",OR(NOT(ISNUMBER($M92)),$M92&lt;$C92,$M92&gt;'Configuración'!$B$4)),AND($N92&lt;&gt;"",OR(NOT(ISNUMBER($N92)),$N92&lt;$C92,$N92&gt;'Configuración'!$B$4)),AND($O92&lt;&gt;"",OR(NOT(ISNUMBER($O92)),$O92&lt;$C92,$O92&gt;='Configuración'!$B$7+1))),"Revisar datos",IF($L92&lt;&gt;"Pendiente","Cerrada",IF($K92&lt;='Configuración'!$B$4,"Vencida",IF($O92="","Sin próximo seguimiento",IF(OR(NOT(ISNUMBER($O92)),$O92&lt;$C92),"Revisar datos",IF($O92&lt;='Configuración'!$B$4,"Seguimiento ahora",IF(($K92-'Configuración'!$B$4)*24&lt;='Configuración'!$B$5,"Próxima a vencer","En plazo")))))))),"Revisar datos"))</f>
        <v/>
      </c>
      <c r="R92" s="21" t="n"/>
      <c r="S92" s="19" t="n"/>
    </row>
    <row r="93">
      <c r="A93" s="19" t="n"/>
      <c r="B93" s="19" t="n"/>
      <c r="C93" s="20" t="n"/>
      <c r="D93" s="21" t="n"/>
      <c r="E93" s="19" t="n"/>
      <c r="F93" s="19" t="n"/>
      <c r="G93" s="21" t="n"/>
      <c r="H93" s="22">
        <f>IF($A93="","",IFERROR(VLOOKUP($G93,'Configuración'!$A$10:$B$12,2,FALSE),""))</f>
        <v/>
      </c>
      <c r="I93" s="23" t="n"/>
      <c r="J93" s="22">
        <f>IF($A93="","",IFERROR(IF($I93&lt;&gt;"",$I93,$H93),""))</f>
        <v/>
      </c>
      <c r="K93" s="24">
        <f>IFERROR(IF(OR($A93="",$C93="",$J93="",NOT(ISNUMBER($C93)),NOT(ISNUMBER($J93)),$J93&lt;=0),"",$C93+$J93/24),"")</f>
        <v/>
      </c>
      <c r="L93" s="21" t="n"/>
      <c r="M93" s="20" t="n"/>
      <c r="N93" s="20" t="n"/>
      <c r="O93" s="20" t="n"/>
      <c r="P93" s="22">
        <f>IFERROR(IF(OR($A93="",$L93&lt;&gt;"Pendiente",$K93="",NOT(ISNUMBER('Configuración'!$B$4))),"",ROUND(($K93-'Configuración'!$B$4)*24,1)),"")</f>
        <v/>
      </c>
      <c r="Q93" s="25">
        <f>IF($A93="","",IFERROR(IF(OR(NOT(ISNUMBER('Configuración'!$B$4)),NOT(ISNUMBER('Configuración'!$B$5)),'Configuración'!$B$5&lt;0,$B93="",$C93="",$D93="",$F93="",$G93="",$L93="",$R93="",NOT(ISNUMBER($C93)),$C93&lt;'Configuración'!$B$6,$C93&gt;'Configuración'!$B$4,NOT(ISNUMBER($H93)),$H93&lt;=0,NOT(ISNUMBER($J93)),$J93&lt;=0,COUNTIF('Configuración'!$E$4:$E$8,$D93)=0,COUNTIF('Configuración'!$A$10:$A$12,$G93)=0,COUNTIF('Configuración'!$D$4:$D$7,$L93)=0,COUNTIF('Configuración'!$F$4:$F$6,$R93)=0,COUNTIF($A$5:$A$204,$A93)&gt;1,LEN($A93)&gt;30,LEN($B93)&gt;40,LEN($E93)&gt;80,LEN($F93)&gt;100,LEN($S93)&gt;250),"Revisar datos",IF(OR(AND($L93="Pendiente",$M93&lt;&gt;""),AND($L93&lt;&gt;"Pendiente",$M93=""),AND($M93&lt;&gt;"",OR(NOT(ISNUMBER($M93)),$M93&lt;$C93,$M93&gt;'Configuración'!$B$4)),AND($N93&lt;&gt;"",OR(NOT(ISNUMBER($N93)),$N93&lt;$C93,$N93&gt;'Configuración'!$B$4)),AND($O93&lt;&gt;"",OR(NOT(ISNUMBER($O93)),$O93&lt;$C93,$O93&gt;='Configuración'!$B$7+1))),"Revisar datos",IF($L93&lt;&gt;"Pendiente","Cerrada",IF($K93&lt;='Configuración'!$B$4,"Vencida",IF($O93="","Sin próximo seguimiento",IF(OR(NOT(ISNUMBER($O93)),$O93&lt;$C93),"Revisar datos",IF($O93&lt;='Configuración'!$B$4,"Seguimiento ahora",IF(($K93-'Configuración'!$B$4)*24&lt;='Configuración'!$B$5,"Próxima a vencer","En plazo")))))))),"Revisar datos"))</f>
        <v/>
      </c>
      <c r="R93" s="21" t="n"/>
      <c r="S93" s="19" t="n"/>
    </row>
    <row r="94">
      <c r="A94" s="19" t="n"/>
      <c r="B94" s="19" t="n"/>
      <c r="C94" s="20" t="n"/>
      <c r="D94" s="21" t="n"/>
      <c r="E94" s="19" t="n"/>
      <c r="F94" s="19" t="n"/>
      <c r="G94" s="21" t="n"/>
      <c r="H94" s="22">
        <f>IF($A94="","",IFERROR(VLOOKUP($G94,'Configuración'!$A$10:$B$12,2,FALSE),""))</f>
        <v/>
      </c>
      <c r="I94" s="23" t="n"/>
      <c r="J94" s="22">
        <f>IF($A94="","",IFERROR(IF($I94&lt;&gt;"",$I94,$H94),""))</f>
        <v/>
      </c>
      <c r="K94" s="24">
        <f>IFERROR(IF(OR($A94="",$C94="",$J94="",NOT(ISNUMBER($C94)),NOT(ISNUMBER($J94)),$J94&lt;=0),"",$C94+$J94/24),"")</f>
        <v/>
      </c>
      <c r="L94" s="21" t="n"/>
      <c r="M94" s="20" t="n"/>
      <c r="N94" s="20" t="n"/>
      <c r="O94" s="20" t="n"/>
      <c r="P94" s="22">
        <f>IFERROR(IF(OR($A94="",$L94&lt;&gt;"Pendiente",$K94="",NOT(ISNUMBER('Configuración'!$B$4))),"",ROUND(($K94-'Configuración'!$B$4)*24,1)),"")</f>
        <v/>
      </c>
      <c r="Q94" s="25">
        <f>IF($A94="","",IFERROR(IF(OR(NOT(ISNUMBER('Configuración'!$B$4)),NOT(ISNUMBER('Configuración'!$B$5)),'Configuración'!$B$5&lt;0,$B94="",$C94="",$D94="",$F94="",$G94="",$L94="",$R94="",NOT(ISNUMBER($C94)),$C94&lt;'Configuración'!$B$6,$C94&gt;'Configuración'!$B$4,NOT(ISNUMBER($H94)),$H94&lt;=0,NOT(ISNUMBER($J94)),$J94&lt;=0,COUNTIF('Configuración'!$E$4:$E$8,$D94)=0,COUNTIF('Configuración'!$A$10:$A$12,$G94)=0,COUNTIF('Configuración'!$D$4:$D$7,$L94)=0,COUNTIF('Configuración'!$F$4:$F$6,$R94)=0,COUNTIF($A$5:$A$204,$A94)&gt;1,LEN($A94)&gt;30,LEN($B94)&gt;40,LEN($E94)&gt;80,LEN($F94)&gt;100,LEN($S94)&gt;250),"Revisar datos",IF(OR(AND($L94="Pendiente",$M94&lt;&gt;""),AND($L94&lt;&gt;"Pendiente",$M94=""),AND($M94&lt;&gt;"",OR(NOT(ISNUMBER($M94)),$M94&lt;$C94,$M94&gt;'Configuración'!$B$4)),AND($N94&lt;&gt;"",OR(NOT(ISNUMBER($N94)),$N94&lt;$C94,$N94&gt;'Configuración'!$B$4)),AND($O94&lt;&gt;"",OR(NOT(ISNUMBER($O94)),$O94&lt;$C94,$O94&gt;='Configuración'!$B$7+1))),"Revisar datos",IF($L94&lt;&gt;"Pendiente","Cerrada",IF($K94&lt;='Configuración'!$B$4,"Vencida",IF($O94="","Sin próximo seguimiento",IF(OR(NOT(ISNUMBER($O94)),$O94&lt;$C94),"Revisar datos",IF($O94&lt;='Configuración'!$B$4,"Seguimiento ahora",IF(($K94-'Configuración'!$B$4)*24&lt;='Configuración'!$B$5,"Próxima a vencer","En plazo")))))))),"Revisar datos"))</f>
        <v/>
      </c>
      <c r="R94" s="21" t="n"/>
      <c r="S94" s="19" t="n"/>
    </row>
    <row r="95">
      <c r="A95" s="19" t="n"/>
      <c r="B95" s="19" t="n"/>
      <c r="C95" s="20" t="n"/>
      <c r="D95" s="21" t="n"/>
      <c r="E95" s="19" t="n"/>
      <c r="F95" s="19" t="n"/>
      <c r="G95" s="21" t="n"/>
      <c r="H95" s="22">
        <f>IF($A95="","",IFERROR(VLOOKUP($G95,'Configuración'!$A$10:$B$12,2,FALSE),""))</f>
        <v/>
      </c>
      <c r="I95" s="23" t="n"/>
      <c r="J95" s="22">
        <f>IF($A95="","",IFERROR(IF($I95&lt;&gt;"",$I95,$H95),""))</f>
        <v/>
      </c>
      <c r="K95" s="24">
        <f>IFERROR(IF(OR($A95="",$C95="",$J95="",NOT(ISNUMBER($C95)),NOT(ISNUMBER($J95)),$J95&lt;=0),"",$C95+$J95/24),"")</f>
        <v/>
      </c>
      <c r="L95" s="21" t="n"/>
      <c r="M95" s="20" t="n"/>
      <c r="N95" s="20" t="n"/>
      <c r="O95" s="20" t="n"/>
      <c r="P95" s="22">
        <f>IFERROR(IF(OR($A95="",$L95&lt;&gt;"Pendiente",$K95="",NOT(ISNUMBER('Configuración'!$B$4))),"",ROUND(($K95-'Configuración'!$B$4)*24,1)),"")</f>
        <v/>
      </c>
      <c r="Q95" s="25">
        <f>IF($A95="","",IFERROR(IF(OR(NOT(ISNUMBER('Configuración'!$B$4)),NOT(ISNUMBER('Configuración'!$B$5)),'Configuración'!$B$5&lt;0,$B95="",$C95="",$D95="",$F95="",$G95="",$L95="",$R95="",NOT(ISNUMBER($C95)),$C95&lt;'Configuración'!$B$6,$C95&gt;'Configuración'!$B$4,NOT(ISNUMBER($H95)),$H95&lt;=0,NOT(ISNUMBER($J95)),$J95&lt;=0,COUNTIF('Configuración'!$E$4:$E$8,$D95)=0,COUNTIF('Configuración'!$A$10:$A$12,$G95)=0,COUNTIF('Configuración'!$D$4:$D$7,$L95)=0,COUNTIF('Configuración'!$F$4:$F$6,$R95)=0,COUNTIF($A$5:$A$204,$A95)&gt;1,LEN($A95)&gt;30,LEN($B95)&gt;40,LEN($E95)&gt;80,LEN($F95)&gt;100,LEN($S95)&gt;250),"Revisar datos",IF(OR(AND($L95="Pendiente",$M95&lt;&gt;""),AND($L95&lt;&gt;"Pendiente",$M95=""),AND($M95&lt;&gt;"",OR(NOT(ISNUMBER($M95)),$M95&lt;$C95,$M95&gt;'Configuración'!$B$4)),AND($N95&lt;&gt;"",OR(NOT(ISNUMBER($N95)),$N95&lt;$C95,$N95&gt;'Configuración'!$B$4)),AND($O95&lt;&gt;"",OR(NOT(ISNUMBER($O95)),$O95&lt;$C95,$O95&gt;='Configuración'!$B$7+1))),"Revisar datos",IF($L95&lt;&gt;"Pendiente","Cerrada",IF($K95&lt;='Configuración'!$B$4,"Vencida",IF($O95="","Sin próximo seguimiento",IF(OR(NOT(ISNUMBER($O95)),$O95&lt;$C95),"Revisar datos",IF($O95&lt;='Configuración'!$B$4,"Seguimiento ahora",IF(($K95-'Configuración'!$B$4)*24&lt;='Configuración'!$B$5,"Próxima a vencer","En plazo")))))))),"Revisar datos"))</f>
        <v/>
      </c>
      <c r="R95" s="21" t="n"/>
      <c r="S95" s="19" t="n"/>
    </row>
    <row r="96">
      <c r="A96" s="19" t="n"/>
      <c r="B96" s="19" t="n"/>
      <c r="C96" s="20" t="n"/>
      <c r="D96" s="21" t="n"/>
      <c r="E96" s="19" t="n"/>
      <c r="F96" s="19" t="n"/>
      <c r="G96" s="21" t="n"/>
      <c r="H96" s="22">
        <f>IF($A96="","",IFERROR(VLOOKUP($G96,'Configuración'!$A$10:$B$12,2,FALSE),""))</f>
        <v/>
      </c>
      <c r="I96" s="23" t="n"/>
      <c r="J96" s="22">
        <f>IF($A96="","",IFERROR(IF($I96&lt;&gt;"",$I96,$H96),""))</f>
        <v/>
      </c>
      <c r="K96" s="24">
        <f>IFERROR(IF(OR($A96="",$C96="",$J96="",NOT(ISNUMBER($C96)),NOT(ISNUMBER($J96)),$J96&lt;=0),"",$C96+$J96/24),"")</f>
        <v/>
      </c>
      <c r="L96" s="21" t="n"/>
      <c r="M96" s="20" t="n"/>
      <c r="N96" s="20" t="n"/>
      <c r="O96" s="20" t="n"/>
      <c r="P96" s="22">
        <f>IFERROR(IF(OR($A96="",$L96&lt;&gt;"Pendiente",$K96="",NOT(ISNUMBER('Configuración'!$B$4))),"",ROUND(($K96-'Configuración'!$B$4)*24,1)),"")</f>
        <v/>
      </c>
      <c r="Q96" s="25">
        <f>IF($A96="","",IFERROR(IF(OR(NOT(ISNUMBER('Configuración'!$B$4)),NOT(ISNUMBER('Configuración'!$B$5)),'Configuración'!$B$5&lt;0,$B96="",$C96="",$D96="",$F96="",$G96="",$L96="",$R96="",NOT(ISNUMBER($C96)),$C96&lt;'Configuración'!$B$6,$C96&gt;'Configuración'!$B$4,NOT(ISNUMBER($H96)),$H96&lt;=0,NOT(ISNUMBER($J96)),$J96&lt;=0,COUNTIF('Configuración'!$E$4:$E$8,$D96)=0,COUNTIF('Configuración'!$A$10:$A$12,$G96)=0,COUNTIF('Configuración'!$D$4:$D$7,$L96)=0,COUNTIF('Configuración'!$F$4:$F$6,$R96)=0,COUNTIF($A$5:$A$204,$A96)&gt;1,LEN($A96)&gt;30,LEN($B96)&gt;40,LEN($E96)&gt;80,LEN($F96)&gt;100,LEN($S96)&gt;250),"Revisar datos",IF(OR(AND($L96="Pendiente",$M96&lt;&gt;""),AND($L96&lt;&gt;"Pendiente",$M96=""),AND($M96&lt;&gt;"",OR(NOT(ISNUMBER($M96)),$M96&lt;$C96,$M96&gt;'Configuración'!$B$4)),AND($N96&lt;&gt;"",OR(NOT(ISNUMBER($N96)),$N96&lt;$C96,$N96&gt;'Configuración'!$B$4)),AND($O96&lt;&gt;"",OR(NOT(ISNUMBER($O96)),$O96&lt;$C96,$O96&gt;='Configuración'!$B$7+1))),"Revisar datos",IF($L96&lt;&gt;"Pendiente","Cerrada",IF($K96&lt;='Configuración'!$B$4,"Vencida",IF($O96="","Sin próximo seguimiento",IF(OR(NOT(ISNUMBER($O96)),$O96&lt;$C96),"Revisar datos",IF($O96&lt;='Configuración'!$B$4,"Seguimiento ahora",IF(($K96-'Configuración'!$B$4)*24&lt;='Configuración'!$B$5,"Próxima a vencer","En plazo")))))))),"Revisar datos"))</f>
        <v/>
      </c>
      <c r="R96" s="21" t="n"/>
      <c r="S96" s="19" t="n"/>
    </row>
    <row r="97">
      <c r="A97" s="19" t="n"/>
      <c r="B97" s="19" t="n"/>
      <c r="C97" s="20" t="n"/>
      <c r="D97" s="21" t="n"/>
      <c r="E97" s="19" t="n"/>
      <c r="F97" s="19" t="n"/>
      <c r="G97" s="21" t="n"/>
      <c r="H97" s="22">
        <f>IF($A97="","",IFERROR(VLOOKUP($G97,'Configuración'!$A$10:$B$12,2,FALSE),""))</f>
        <v/>
      </c>
      <c r="I97" s="23" t="n"/>
      <c r="J97" s="22">
        <f>IF($A97="","",IFERROR(IF($I97&lt;&gt;"",$I97,$H97),""))</f>
        <v/>
      </c>
      <c r="K97" s="24">
        <f>IFERROR(IF(OR($A97="",$C97="",$J97="",NOT(ISNUMBER($C97)),NOT(ISNUMBER($J97)),$J97&lt;=0),"",$C97+$J97/24),"")</f>
        <v/>
      </c>
      <c r="L97" s="21" t="n"/>
      <c r="M97" s="20" t="n"/>
      <c r="N97" s="20" t="n"/>
      <c r="O97" s="20" t="n"/>
      <c r="P97" s="22">
        <f>IFERROR(IF(OR($A97="",$L97&lt;&gt;"Pendiente",$K97="",NOT(ISNUMBER('Configuración'!$B$4))),"",ROUND(($K97-'Configuración'!$B$4)*24,1)),"")</f>
        <v/>
      </c>
      <c r="Q97" s="25">
        <f>IF($A97="","",IFERROR(IF(OR(NOT(ISNUMBER('Configuración'!$B$4)),NOT(ISNUMBER('Configuración'!$B$5)),'Configuración'!$B$5&lt;0,$B97="",$C97="",$D97="",$F97="",$G97="",$L97="",$R97="",NOT(ISNUMBER($C97)),$C97&lt;'Configuración'!$B$6,$C97&gt;'Configuración'!$B$4,NOT(ISNUMBER($H97)),$H97&lt;=0,NOT(ISNUMBER($J97)),$J97&lt;=0,COUNTIF('Configuración'!$E$4:$E$8,$D97)=0,COUNTIF('Configuración'!$A$10:$A$12,$G97)=0,COUNTIF('Configuración'!$D$4:$D$7,$L97)=0,COUNTIF('Configuración'!$F$4:$F$6,$R97)=0,COUNTIF($A$5:$A$204,$A97)&gt;1,LEN($A97)&gt;30,LEN($B97)&gt;40,LEN($E97)&gt;80,LEN($F97)&gt;100,LEN($S97)&gt;250),"Revisar datos",IF(OR(AND($L97="Pendiente",$M97&lt;&gt;""),AND($L97&lt;&gt;"Pendiente",$M97=""),AND($M97&lt;&gt;"",OR(NOT(ISNUMBER($M97)),$M97&lt;$C97,$M97&gt;'Configuración'!$B$4)),AND($N97&lt;&gt;"",OR(NOT(ISNUMBER($N97)),$N97&lt;$C97,$N97&gt;'Configuración'!$B$4)),AND($O97&lt;&gt;"",OR(NOT(ISNUMBER($O97)),$O97&lt;$C97,$O97&gt;='Configuración'!$B$7+1))),"Revisar datos",IF($L97&lt;&gt;"Pendiente","Cerrada",IF($K97&lt;='Configuración'!$B$4,"Vencida",IF($O97="","Sin próximo seguimiento",IF(OR(NOT(ISNUMBER($O97)),$O97&lt;$C97),"Revisar datos",IF($O97&lt;='Configuración'!$B$4,"Seguimiento ahora",IF(($K97-'Configuración'!$B$4)*24&lt;='Configuración'!$B$5,"Próxima a vencer","En plazo")))))))),"Revisar datos"))</f>
        <v/>
      </c>
      <c r="R97" s="21" t="n"/>
      <c r="S97" s="19" t="n"/>
    </row>
    <row r="98">
      <c r="A98" s="19" t="n"/>
      <c r="B98" s="19" t="n"/>
      <c r="C98" s="20" t="n"/>
      <c r="D98" s="21" t="n"/>
      <c r="E98" s="19" t="n"/>
      <c r="F98" s="19" t="n"/>
      <c r="G98" s="21" t="n"/>
      <c r="H98" s="22">
        <f>IF($A98="","",IFERROR(VLOOKUP($G98,'Configuración'!$A$10:$B$12,2,FALSE),""))</f>
        <v/>
      </c>
      <c r="I98" s="23" t="n"/>
      <c r="J98" s="22">
        <f>IF($A98="","",IFERROR(IF($I98&lt;&gt;"",$I98,$H98),""))</f>
        <v/>
      </c>
      <c r="K98" s="24">
        <f>IFERROR(IF(OR($A98="",$C98="",$J98="",NOT(ISNUMBER($C98)),NOT(ISNUMBER($J98)),$J98&lt;=0),"",$C98+$J98/24),"")</f>
        <v/>
      </c>
      <c r="L98" s="21" t="n"/>
      <c r="M98" s="20" t="n"/>
      <c r="N98" s="20" t="n"/>
      <c r="O98" s="20" t="n"/>
      <c r="P98" s="22">
        <f>IFERROR(IF(OR($A98="",$L98&lt;&gt;"Pendiente",$K98="",NOT(ISNUMBER('Configuración'!$B$4))),"",ROUND(($K98-'Configuración'!$B$4)*24,1)),"")</f>
        <v/>
      </c>
      <c r="Q98" s="25">
        <f>IF($A98="","",IFERROR(IF(OR(NOT(ISNUMBER('Configuración'!$B$4)),NOT(ISNUMBER('Configuración'!$B$5)),'Configuración'!$B$5&lt;0,$B98="",$C98="",$D98="",$F98="",$G98="",$L98="",$R98="",NOT(ISNUMBER($C98)),$C98&lt;'Configuración'!$B$6,$C98&gt;'Configuración'!$B$4,NOT(ISNUMBER($H98)),$H98&lt;=0,NOT(ISNUMBER($J98)),$J98&lt;=0,COUNTIF('Configuración'!$E$4:$E$8,$D98)=0,COUNTIF('Configuración'!$A$10:$A$12,$G98)=0,COUNTIF('Configuración'!$D$4:$D$7,$L98)=0,COUNTIF('Configuración'!$F$4:$F$6,$R98)=0,COUNTIF($A$5:$A$204,$A98)&gt;1,LEN($A98)&gt;30,LEN($B98)&gt;40,LEN($E98)&gt;80,LEN($F98)&gt;100,LEN($S98)&gt;250),"Revisar datos",IF(OR(AND($L98="Pendiente",$M98&lt;&gt;""),AND($L98&lt;&gt;"Pendiente",$M98=""),AND($M98&lt;&gt;"",OR(NOT(ISNUMBER($M98)),$M98&lt;$C98,$M98&gt;'Configuración'!$B$4)),AND($N98&lt;&gt;"",OR(NOT(ISNUMBER($N98)),$N98&lt;$C98,$N98&gt;'Configuración'!$B$4)),AND($O98&lt;&gt;"",OR(NOT(ISNUMBER($O98)),$O98&lt;$C98,$O98&gt;='Configuración'!$B$7+1))),"Revisar datos",IF($L98&lt;&gt;"Pendiente","Cerrada",IF($K98&lt;='Configuración'!$B$4,"Vencida",IF($O98="","Sin próximo seguimiento",IF(OR(NOT(ISNUMBER($O98)),$O98&lt;$C98),"Revisar datos",IF($O98&lt;='Configuración'!$B$4,"Seguimiento ahora",IF(($K98-'Configuración'!$B$4)*24&lt;='Configuración'!$B$5,"Próxima a vencer","En plazo")))))))),"Revisar datos"))</f>
        <v/>
      </c>
      <c r="R98" s="21" t="n"/>
      <c r="S98" s="19" t="n"/>
    </row>
    <row r="99">
      <c r="A99" s="19" t="n"/>
      <c r="B99" s="19" t="n"/>
      <c r="C99" s="20" t="n"/>
      <c r="D99" s="21" t="n"/>
      <c r="E99" s="19" t="n"/>
      <c r="F99" s="19" t="n"/>
      <c r="G99" s="21" t="n"/>
      <c r="H99" s="22">
        <f>IF($A99="","",IFERROR(VLOOKUP($G99,'Configuración'!$A$10:$B$12,2,FALSE),""))</f>
        <v/>
      </c>
      <c r="I99" s="23" t="n"/>
      <c r="J99" s="22">
        <f>IF($A99="","",IFERROR(IF($I99&lt;&gt;"",$I99,$H99),""))</f>
        <v/>
      </c>
      <c r="K99" s="24">
        <f>IFERROR(IF(OR($A99="",$C99="",$J99="",NOT(ISNUMBER($C99)),NOT(ISNUMBER($J99)),$J99&lt;=0),"",$C99+$J99/24),"")</f>
        <v/>
      </c>
      <c r="L99" s="21" t="n"/>
      <c r="M99" s="20" t="n"/>
      <c r="N99" s="20" t="n"/>
      <c r="O99" s="20" t="n"/>
      <c r="P99" s="22">
        <f>IFERROR(IF(OR($A99="",$L99&lt;&gt;"Pendiente",$K99="",NOT(ISNUMBER('Configuración'!$B$4))),"",ROUND(($K99-'Configuración'!$B$4)*24,1)),"")</f>
        <v/>
      </c>
      <c r="Q99" s="25">
        <f>IF($A99="","",IFERROR(IF(OR(NOT(ISNUMBER('Configuración'!$B$4)),NOT(ISNUMBER('Configuración'!$B$5)),'Configuración'!$B$5&lt;0,$B99="",$C99="",$D99="",$F99="",$G99="",$L99="",$R99="",NOT(ISNUMBER($C99)),$C99&lt;'Configuración'!$B$6,$C99&gt;'Configuración'!$B$4,NOT(ISNUMBER($H99)),$H99&lt;=0,NOT(ISNUMBER($J99)),$J99&lt;=0,COUNTIF('Configuración'!$E$4:$E$8,$D99)=0,COUNTIF('Configuración'!$A$10:$A$12,$G99)=0,COUNTIF('Configuración'!$D$4:$D$7,$L99)=0,COUNTIF('Configuración'!$F$4:$F$6,$R99)=0,COUNTIF($A$5:$A$204,$A99)&gt;1,LEN($A99)&gt;30,LEN($B99)&gt;40,LEN($E99)&gt;80,LEN($F99)&gt;100,LEN($S99)&gt;250),"Revisar datos",IF(OR(AND($L99="Pendiente",$M99&lt;&gt;""),AND($L99&lt;&gt;"Pendiente",$M99=""),AND($M99&lt;&gt;"",OR(NOT(ISNUMBER($M99)),$M99&lt;$C99,$M99&gt;'Configuración'!$B$4)),AND($N99&lt;&gt;"",OR(NOT(ISNUMBER($N99)),$N99&lt;$C99,$N99&gt;'Configuración'!$B$4)),AND($O99&lt;&gt;"",OR(NOT(ISNUMBER($O99)),$O99&lt;$C99,$O99&gt;='Configuración'!$B$7+1))),"Revisar datos",IF($L99&lt;&gt;"Pendiente","Cerrada",IF($K99&lt;='Configuración'!$B$4,"Vencida",IF($O99="","Sin próximo seguimiento",IF(OR(NOT(ISNUMBER($O99)),$O99&lt;$C99),"Revisar datos",IF($O99&lt;='Configuración'!$B$4,"Seguimiento ahora",IF(($K99-'Configuración'!$B$4)*24&lt;='Configuración'!$B$5,"Próxima a vencer","En plazo")))))))),"Revisar datos"))</f>
        <v/>
      </c>
      <c r="R99" s="21" t="n"/>
      <c r="S99" s="19" t="n"/>
    </row>
    <row r="100">
      <c r="A100" s="19" t="n"/>
      <c r="B100" s="19" t="n"/>
      <c r="C100" s="20" t="n"/>
      <c r="D100" s="21" t="n"/>
      <c r="E100" s="19" t="n"/>
      <c r="F100" s="19" t="n"/>
      <c r="G100" s="21" t="n"/>
      <c r="H100" s="22">
        <f>IF($A100="","",IFERROR(VLOOKUP($G100,'Configuración'!$A$10:$B$12,2,FALSE),""))</f>
        <v/>
      </c>
      <c r="I100" s="23" t="n"/>
      <c r="J100" s="22">
        <f>IF($A100="","",IFERROR(IF($I100&lt;&gt;"",$I100,$H100),""))</f>
        <v/>
      </c>
      <c r="K100" s="24">
        <f>IFERROR(IF(OR($A100="",$C100="",$J100="",NOT(ISNUMBER($C100)),NOT(ISNUMBER($J100)),$J100&lt;=0),"",$C100+$J100/24),"")</f>
        <v/>
      </c>
      <c r="L100" s="21" t="n"/>
      <c r="M100" s="20" t="n"/>
      <c r="N100" s="20" t="n"/>
      <c r="O100" s="20" t="n"/>
      <c r="P100" s="22">
        <f>IFERROR(IF(OR($A100="",$L100&lt;&gt;"Pendiente",$K100="",NOT(ISNUMBER('Configuración'!$B$4))),"",ROUND(($K100-'Configuración'!$B$4)*24,1)),"")</f>
        <v/>
      </c>
      <c r="Q100" s="25">
        <f>IF($A100="","",IFERROR(IF(OR(NOT(ISNUMBER('Configuración'!$B$4)),NOT(ISNUMBER('Configuración'!$B$5)),'Configuración'!$B$5&lt;0,$B100="",$C100="",$D100="",$F100="",$G100="",$L100="",$R100="",NOT(ISNUMBER($C100)),$C100&lt;'Configuración'!$B$6,$C100&gt;'Configuración'!$B$4,NOT(ISNUMBER($H100)),$H100&lt;=0,NOT(ISNUMBER($J100)),$J100&lt;=0,COUNTIF('Configuración'!$E$4:$E$8,$D100)=0,COUNTIF('Configuración'!$A$10:$A$12,$G100)=0,COUNTIF('Configuración'!$D$4:$D$7,$L100)=0,COUNTIF('Configuración'!$F$4:$F$6,$R100)=0,COUNTIF($A$5:$A$204,$A100)&gt;1,LEN($A100)&gt;30,LEN($B100)&gt;40,LEN($E100)&gt;80,LEN($F100)&gt;100,LEN($S100)&gt;250),"Revisar datos",IF(OR(AND($L100="Pendiente",$M100&lt;&gt;""),AND($L100&lt;&gt;"Pendiente",$M100=""),AND($M100&lt;&gt;"",OR(NOT(ISNUMBER($M100)),$M100&lt;$C100,$M100&gt;'Configuración'!$B$4)),AND($N100&lt;&gt;"",OR(NOT(ISNUMBER($N100)),$N100&lt;$C100,$N100&gt;'Configuración'!$B$4)),AND($O100&lt;&gt;"",OR(NOT(ISNUMBER($O100)),$O100&lt;$C100,$O100&gt;='Configuración'!$B$7+1))),"Revisar datos",IF($L100&lt;&gt;"Pendiente","Cerrada",IF($K100&lt;='Configuración'!$B$4,"Vencida",IF($O100="","Sin próximo seguimiento",IF(OR(NOT(ISNUMBER($O100)),$O100&lt;$C100),"Revisar datos",IF($O100&lt;='Configuración'!$B$4,"Seguimiento ahora",IF(($K100-'Configuración'!$B$4)*24&lt;='Configuración'!$B$5,"Próxima a vencer","En plazo")))))))),"Revisar datos"))</f>
        <v/>
      </c>
      <c r="R100" s="21" t="n"/>
      <c r="S100" s="19" t="n"/>
    </row>
    <row r="101">
      <c r="A101" s="19" t="n"/>
      <c r="B101" s="19" t="n"/>
      <c r="C101" s="20" t="n"/>
      <c r="D101" s="21" t="n"/>
      <c r="E101" s="19" t="n"/>
      <c r="F101" s="19" t="n"/>
      <c r="G101" s="21" t="n"/>
      <c r="H101" s="22">
        <f>IF($A101="","",IFERROR(VLOOKUP($G101,'Configuración'!$A$10:$B$12,2,FALSE),""))</f>
        <v/>
      </c>
      <c r="I101" s="23" t="n"/>
      <c r="J101" s="22">
        <f>IF($A101="","",IFERROR(IF($I101&lt;&gt;"",$I101,$H101),""))</f>
        <v/>
      </c>
      <c r="K101" s="24">
        <f>IFERROR(IF(OR($A101="",$C101="",$J101="",NOT(ISNUMBER($C101)),NOT(ISNUMBER($J101)),$J101&lt;=0),"",$C101+$J101/24),"")</f>
        <v/>
      </c>
      <c r="L101" s="21" t="n"/>
      <c r="M101" s="20" t="n"/>
      <c r="N101" s="20" t="n"/>
      <c r="O101" s="20" t="n"/>
      <c r="P101" s="22">
        <f>IFERROR(IF(OR($A101="",$L101&lt;&gt;"Pendiente",$K101="",NOT(ISNUMBER('Configuración'!$B$4))),"",ROUND(($K101-'Configuración'!$B$4)*24,1)),"")</f>
        <v/>
      </c>
      <c r="Q101" s="25">
        <f>IF($A101="","",IFERROR(IF(OR(NOT(ISNUMBER('Configuración'!$B$4)),NOT(ISNUMBER('Configuración'!$B$5)),'Configuración'!$B$5&lt;0,$B101="",$C101="",$D101="",$F101="",$G101="",$L101="",$R101="",NOT(ISNUMBER($C101)),$C101&lt;'Configuración'!$B$6,$C101&gt;'Configuración'!$B$4,NOT(ISNUMBER($H101)),$H101&lt;=0,NOT(ISNUMBER($J101)),$J101&lt;=0,COUNTIF('Configuración'!$E$4:$E$8,$D101)=0,COUNTIF('Configuración'!$A$10:$A$12,$G101)=0,COUNTIF('Configuración'!$D$4:$D$7,$L101)=0,COUNTIF('Configuración'!$F$4:$F$6,$R101)=0,COUNTIF($A$5:$A$204,$A101)&gt;1,LEN($A101)&gt;30,LEN($B101)&gt;40,LEN($E101)&gt;80,LEN($F101)&gt;100,LEN($S101)&gt;250),"Revisar datos",IF(OR(AND($L101="Pendiente",$M101&lt;&gt;""),AND($L101&lt;&gt;"Pendiente",$M101=""),AND($M101&lt;&gt;"",OR(NOT(ISNUMBER($M101)),$M101&lt;$C101,$M101&gt;'Configuración'!$B$4)),AND($N101&lt;&gt;"",OR(NOT(ISNUMBER($N101)),$N101&lt;$C101,$N101&gt;'Configuración'!$B$4)),AND($O101&lt;&gt;"",OR(NOT(ISNUMBER($O101)),$O101&lt;$C101,$O101&gt;='Configuración'!$B$7+1))),"Revisar datos",IF($L101&lt;&gt;"Pendiente","Cerrada",IF($K101&lt;='Configuración'!$B$4,"Vencida",IF($O101="","Sin próximo seguimiento",IF(OR(NOT(ISNUMBER($O101)),$O101&lt;$C101),"Revisar datos",IF($O101&lt;='Configuración'!$B$4,"Seguimiento ahora",IF(($K101-'Configuración'!$B$4)*24&lt;='Configuración'!$B$5,"Próxima a vencer","En plazo")))))))),"Revisar datos"))</f>
        <v/>
      </c>
      <c r="R101" s="21" t="n"/>
      <c r="S101" s="19" t="n"/>
    </row>
    <row r="102">
      <c r="A102" s="19" t="n"/>
      <c r="B102" s="19" t="n"/>
      <c r="C102" s="20" t="n"/>
      <c r="D102" s="21" t="n"/>
      <c r="E102" s="19" t="n"/>
      <c r="F102" s="19" t="n"/>
      <c r="G102" s="21" t="n"/>
      <c r="H102" s="22">
        <f>IF($A102="","",IFERROR(VLOOKUP($G102,'Configuración'!$A$10:$B$12,2,FALSE),""))</f>
        <v/>
      </c>
      <c r="I102" s="23" t="n"/>
      <c r="J102" s="22">
        <f>IF($A102="","",IFERROR(IF($I102&lt;&gt;"",$I102,$H102),""))</f>
        <v/>
      </c>
      <c r="K102" s="24">
        <f>IFERROR(IF(OR($A102="",$C102="",$J102="",NOT(ISNUMBER($C102)),NOT(ISNUMBER($J102)),$J102&lt;=0),"",$C102+$J102/24),"")</f>
        <v/>
      </c>
      <c r="L102" s="21" t="n"/>
      <c r="M102" s="20" t="n"/>
      <c r="N102" s="20" t="n"/>
      <c r="O102" s="20" t="n"/>
      <c r="P102" s="22">
        <f>IFERROR(IF(OR($A102="",$L102&lt;&gt;"Pendiente",$K102="",NOT(ISNUMBER('Configuración'!$B$4))),"",ROUND(($K102-'Configuración'!$B$4)*24,1)),"")</f>
        <v/>
      </c>
      <c r="Q102" s="25">
        <f>IF($A102="","",IFERROR(IF(OR(NOT(ISNUMBER('Configuración'!$B$4)),NOT(ISNUMBER('Configuración'!$B$5)),'Configuración'!$B$5&lt;0,$B102="",$C102="",$D102="",$F102="",$G102="",$L102="",$R102="",NOT(ISNUMBER($C102)),$C102&lt;'Configuración'!$B$6,$C102&gt;'Configuración'!$B$4,NOT(ISNUMBER($H102)),$H102&lt;=0,NOT(ISNUMBER($J102)),$J102&lt;=0,COUNTIF('Configuración'!$E$4:$E$8,$D102)=0,COUNTIF('Configuración'!$A$10:$A$12,$G102)=0,COUNTIF('Configuración'!$D$4:$D$7,$L102)=0,COUNTIF('Configuración'!$F$4:$F$6,$R102)=0,COUNTIF($A$5:$A$204,$A102)&gt;1,LEN($A102)&gt;30,LEN($B102)&gt;40,LEN($E102)&gt;80,LEN($F102)&gt;100,LEN($S102)&gt;250),"Revisar datos",IF(OR(AND($L102="Pendiente",$M102&lt;&gt;""),AND($L102&lt;&gt;"Pendiente",$M102=""),AND($M102&lt;&gt;"",OR(NOT(ISNUMBER($M102)),$M102&lt;$C102,$M102&gt;'Configuración'!$B$4)),AND($N102&lt;&gt;"",OR(NOT(ISNUMBER($N102)),$N102&lt;$C102,$N102&gt;'Configuración'!$B$4)),AND($O102&lt;&gt;"",OR(NOT(ISNUMBER($O102)),$O102&lt;$C102,$O102&gt;='Configuración'!$B$7+1))),"Revisar datos",IF($L102&lt;&gt;"Pendiente","Cerrada",IF($K102&lt;='Configuración'!$B$4,"Vencida",IF($O102="","Sin próximo seguimiento",IF(OR(NOT(ISNUMBER($O102)),$O102&lt;$C102),"Revisar datos",IF($O102&lt;='Configuración'!$B$4,"Seguimiento ahora",IF(($K102-'Configuración'!$B$4)*24&lt;='Configuración'!$B$5,"Próxima a vencer","En plazo")))))))),"Revisar datos"))</f>
        <v/>
      </c>
      <c r="R102" s="21" t="n"/>
      <c r="S102" s="19" t="n"/>
    </row>
    <row r="103">
      <c r="A103" s="19" t="n"/>
      <c r="B103" s="19" t="n"/>
      <c r="C103" s="20" t="n"/>
      <c r="D103" s="21" t="n"/>
      <c r="E103" s="19" t="n"/>
      <c r="F103" s="19" t="n"/>
      <c r="G103" s="21" t="n"/>
      <c r="H103" s="22">
        <f>IF($A103="","",IFERROR(VLOOKUP($G103,'Configuración'!$A$10:$B$12,2,FALSE),""))</f>
        <v/>
      </c>
      <c r="I103" s="23" t="n"/>
      <c r="J103" s="22">
        <f>IF($A103="","",IFERROR(IF($I103&lt;&gt;"",$I103,$H103),""))</f>
        <v/>
      </c>
      <c r="K103" s="24">
        <f>IFERROR(IF(OR($A103="",$C103="",$J103="",NOT(ISNUMBER($C103)),NOT(ISNUMBER($J103)),$J103&lt;=0),"",$C103+$J103/24),"")</f>
        <v/>
      </c>
      <c r="L103" s="21" t="n"/>
      <c r="M103" s="20" t="n"/>
      <c r="N103" s="20" t="n"/>
      <c r="O103" s="20" t="n"/>
      <c r="P103" s="22">
        <f>IFERROR(IF(OR($A103="",$L103&lt;&gt;"Pendiente",$K103="",NOT(ISNUMBER('Configuración'!$B$4))),"",ROUND(($K103-'Configuración'!$B$4)*24,1)),"")</f>
        <v/>
      </c>
      <c r="Q103" s="25">
        <f>IF($A103="","",IFERROR(IF(OR(NOT(ISNUMBER('Configuración'!$B$4)),NOT(ISNUMBER('Configuración'!$B$5)),'Configuración'!$B$5&lt;0,$B103="",$C103="",$D103="",$F103="",$G103="",$L103="",$R103="",NOT(ISNUMBER($C103)),$C103&lt;'Configuración'!$B$6,$C103&gt;'Configuración'!$B$4,NOT(ISNUMBER($H103)),$H103&lt;=0,NOT(ISNUMBER($J103)),$J103&lt;=0,COUNTIF('Configuración'!$E$4:$E$8,$D103)=0,COUNTIF('Configuración'!$A$10:$A$12,$G103)=0,COUNTIF('Configuración'!$D$4:$D$7,$L103)=0,COUNTIF('Configuración'!$F$4:$F$6,$R103)=0,COUNTIF($A$5:$A$204,$A103)&gt;1,LEN($A103)&gt;30,LEN($B103)&gt;40,LEN($E103)&gt;80,LEN($F103)&gt;100,LEN($S103)&gt;250),"Revisar datos",IF(OR(AND($L103="Pendiente",$M103&lt;&gt;""),AND($L103&lt;&gt;"Pendiente",$M103=""),AND($M103&lt;&gt;"",OR(NOT(ISNUMBER($M103)),$M103&lt;$C103,$M103&gt;'Configuración'!$B$4)),AND($N103&lt;&gt;"",OR(NOT(ISNUMBER($N103)),$N103&lt;$C103,$N103&gt;'Configuración'!$B$4)),AND($O103&lt;&gt;"",OR(NOT(ISNUMBER($O103)),$O103&lt;$C103,$O103&gt;='Configuración'!$B$7+1))),"Revisar datos",IF($L103&lt;&gt;"Pendiente","Cerrada",IF($K103&lt;='Configuración'!$B$4,"Vencida",IF($O103="","Sin próximo seguimiento",IF(OR(NOT(ISNUMBER($O103)),$O103&lt;$C103),"Revisar datos",IF($O103&lt;='Configuración'!$B$4,"Seguimiento ahora",IF(($K103-'Configuración'!$B$4)*24&lt;='Configuración'!$B$5,"Próxima a vencer","En plazo")))))))),"Revisar datos"))</f>
        <v/>
      </c>
      <c r="R103" s="21" t="n"/>
      <c r="S103" s="19" t="n"/>
    </row>
    <row r="104">
      <c r="A104" s="19" t="n"/>
      <c r="B104" s="19" t="n"/>
      <c r="C104" s="20" t="n"/>
      <c r="D104" s="21" t="n"/>
      <c r="E104" s="19" t="n"/>
      <c r="F104" s="19" t="n"/>
      <c r="G104" s="21" t="n"/>
      <c r="H104" s="22">
        <f>IF($A104="","",IFERROR(VLOOKUP($G104,'Configuración'!$A$10:$B$12,2,FALSE),""))</f>
        <v/>
      </c>
      <c r="I104" s="23" t="n"/>
      <c r="J104" s="22">
        <f>IF($A104="","",IFERROR(IF($I104&lt;&gt;"",$I104,$H104),""))</f>
        <v/>
      </c>
      <c r="K104" s="24">
        <f>IFERROR(IF(OR($A104="",$C104="",$J104="",NOT(ISNUMBER($C104)),NOT(ISNUMBER($J104)),$J104&lt;=0),"",$C104+$J104/24),"")</f>
        <v/>
      </c>
      <c r="L104" s="21" t="n"/>
      <c r="M104" s="20" t="n"/>
      <c r="N104" s="20" t="n"/>
      <c r="O104" s="20" t="n"/>
      <c r="P104" s="22">
        <f>IFERROR(IF(OR($A104="",$L104&lt;&gt;"Pendiente",$K104="",NOT(ISNUMBER('Configuración'!$B$4))),"",ROUND(($K104-'Configuración'!$B$4)*24,1)),"")</f>
        <v/>
      </c>
      <c r="Q104" s="25">
        <f>IF($A104="","",IFERROR(IF(OR(NOT(ISNUMBER('Configuración'!$B$4)),NOT(ISNUMBER('Configuración'!$B$5)),'Configuración'!$B$5&lt;0,$B104="",$C104="",$D104="",$F104="",$G104="",$L104="",$R104="",NOT(ISNUMBER($C104)),$C104&lt;'Configuración'!$B$6,$C104&gt;'Configuración'!$B$4,NOT(ISNUMBER($H104)),$H104&lt;=0,NOT(ISNUMBER($J104)),$J104&lt;=0,COUNTIF('Configuración'!$E$4:$E$8,$D104)=0,COUNTIF('Configuración'!$A$10:$A$12,$G104)=0,COUNTIF('Configuración'!$D$4:$D$7,$L104)=0,COUNTIF('Configuración'!$F$4:$F$6,$R104)=0,COUNTIF($A$5:$A$204,$A104)&gt;1,LEN($A104)&gt;30,LEN($B104)&gt;40,LEN($E104)&gt;80,LEN($F104)&gt;100,LEN($S104)&gt;250),"Revisar datos",IF(OR(AND($L104="Pendiente",$M104&lt;&gt;""),AND($L104&lt;&gt;"Pendiente",$M104=""),AND($M104&lt;&gt;"",OR(NOT(ISNUMBER($M104)),$M104&lt;$C104,$M104&gt;'Configuración'!$B$4)),AND($N104&lt;&gt;"",OR(NOT(ISNUMBER($N104)),$N104&lt;$C104,$N104&gt;'Configuración'!$B$4)),AND($O104&lt;&gt;"",OR(NOT(ISNUMBER($O104)),$O104&lt;$C104,$O104&gt;='Configuración'!$B$7+1))),"Revisar datos",IF($L104&lt;&gt;"Pendiente","Cerrada",IF($K104&lt;='Configuración'!$B$4,"Vencida",IF($O104="","Sin próximo seguimiento",IF(OR(NOT(ISNUMBER($O104)),$O104&lt;$C104),"Revisar datos",IF($O104&lt;='Configuración'!$B$4,"Seguimiento ahora",IF(($K104-'Configuración'!$B$4)*24&lt;='Configuración'!$B$5,"Próxima a vencer","En plazo")))))))),"Revisar datos"))</f>
        <v/>
      </c>
      <c r="R104" s="21" t="n"/>
      <c r="S104" s="19" t="n"/>
    </row>
    <row r="105">
      <c r="A105" s="19" t="n"/>
      <c r="B105" s="19" t="n"/>
      <c r="C105" s="20" t="n"/>
      <c r="D105" s="21" t="n"/>
      <c r="E105" s="19" t="n"/>
      <c r="F105" s="19" t="n"/>
      <c r="G105" s="21" t="n"/>
      <c r="H105" s="22">
        <f>IF($A105="","",IFERROR(VLOOKUP($G105,'Configuración'!$A$10:$B$12,2,FALSE),""))</f>
        <v/>
      </c>
      <c r="I105" s="23" t="n"/>
      <c r="J105" s="22">
        <f>IF($A105="","",IFERROR(IF($I105&lt;&gt;"",$I105,$H105),""))</f>
        <v/>
      </c>
      <c r="K105" s="24">
        <f>IFERROR(IF(OR($A105="",$C105="",$J105="",NOT(ISNUMBER($C105)),NOT(ISNUMBER($J105)),$J105&lt;=0),"",$C105+$J105/24),"")</f>
        <v/>
      </c>
      <c r="L105" s="21" t="n"/>
      <c r="M105" s="20" t="n"/>
      <c r="N105" s="20" t="n"/>
      <c r="O105" s="20" t="n"/>
      <c r="P105" s="22">
        <f>IFERROR(IF(OR($A105="",$L105&lt;&gt;"Pendiente",$K105="",NOT(ISNUMBER('Configuración'!$B$4))),"",ROUND(($K105-'Configuración'!$B$4)*24,1)),"")</f>
        <v/>
      </c>
      <c r="Q105" s="25">
        <f>IF($A105="","",IFERROR(IF(OR(NOT(ISNUMBER('Configuración'!$B$4)),NOT(ISNUMBER('Configuración'!$B$5)),'Configuración'!$B$5&lt;0,$B105="",$C105="",$D105="",$F105="",$G105="",$L105="",$R105="",NOT(ISNUMBER($C105)),$C105&lt;'Configuración'!$B$6,$C105&gt;'Configuración'!$B$4,NOT(ISNUMBER($H105)),$H105&lt;=0,NOT(ISNUMBER($J105)),$J105&lt;=0,COUNTIF('Configuración'!$E$4:$E$8,$D105)=0,COUNTIF('Configuración'!$A$10:$A$12,$G105)=0,COUNTIF('Configuración'!$D$4:$D$7,$L105)=0,COUNTIF('Configuración'!$F$4:$F$6,$R105)=0,COUNTIF($A$5:$A$204,$A105)&gt;1,LEN($A105)&gt;30,LEN($B105)&gt;40,LEN($E105)&gt;80,LEN($F105)&gt;100,LEN($S105)&gt;250),"Revisar datos",IF(OR(AND($L105="Pendiente",$M105&lt;&gt;""),AND($L105&lt;&gt;"Pendiente",$M105=""),AND($M105&lt;&gt;"",OR(NOT(ISNUMBER($M105)),$M105&lt;$C105,$M105&gt;'Configuración'!$B$4)),AND($N105&lt;&gt;"",OR(NOT(ISNUMBER($N105)),$N105&lt;$C105,$N105&gt;'Configuración'!$B$4)),AND($O105&lt;&gt;"",OR(NOT(ISNUMBER($O105)),$O105&lt;$C105,$O105&gt;='Configuración'!$B$7+1))),"Revisar datos",IF($L105&lt;&gt;"Pendiente","Cerrada",IF($K105&lt;='Configuración'!$B$4,"Vencida",IF($O105="","Sin próximo seguimiento",IF(OR(NOT(ISNUMBER($O105)),$O105&lt;$C105),"Revisar datos",IF($O105&lt;='Configuración'!$B$4,"Seguimiento ahora",IF(($K105-'Configuración'!$B$4)*24&lt;='Configuración'!$B$5,"Próxima a vencer","En plazo")))))))),"Revisar datos"))</f>
        <v/>
      </c>
      <c r="R105" s="21" t="n"/>
      <c r="S105" s="19" t="n"/>
    </row>
    <row r="106">
      <c r="A106" s="19" t="n"/>
      <c r="B106" s="19" t="n"/>
      <c r="C106" s="20" t="n"/>
      <c r="D106" s="21" t="n"/>
      <c r="E106" s="19" t="n"/>
      <c r="F106" s="19" t="n"/>
      <c r="G106" s="21" t="n"/>
      <c r="H106" s="22">
        <f>IF($A106="","",IFERROR(VLOOKUP($G106,'Configuración'!$A$10:$B$12,2,FALSE),""))</f>
        <v/>
      </c>
      <c r="I106" s="23" t="n"/>
      <c r="J106" s="22">
        <f>IF($A106="","",IFERROR(IF($I106&lt;&gt;"",$I106,$H106),""))</f>
        <v/>
      </c>
      <c r="K106" s="24">
        <f>IFERROR(IF(OR($A106="",$C106="",$J106="",NOT(ISNUMBER($C106)),NOT(ISNUMBER($J106)),$J106&lt;=0),"",$C106+$J106/24),"")</f>
        <v/>
      </c>
      <c r="L106" s="21" t="n"/>
      <c r="M106" s="20" t="n"/>
      <c r="N106" s="20" t="n"/>
      <c r="O106" s="20" t="n"/>
      <c r="P106" s="22">
        <f>IFERROR(IF(OR($A106="",$L106&lt;&gt;"Pendiente",$K106="",NOT(ISNUMBER('Configuración'!$B$4))),"",ROUND(($K106-'Configuración'!$B$4)*24,1)),"")</f>
        <v/>
      </c>
      <c r="Q106" s="25">
        <f>IF($A106="","",IFERROR(IF(OR(NOT(ISNUMBER('Configuración'!$B$4)),NOT(ISNUMBER('Configuración'!$B$5)),'Configuración'!$B$5&lt;0,$B106="",$C106="",$D106="",$F106="",$G106="",$L106="",$R106="",NOT(ISNUMBER($C106)),$C106&lt;'Configuración'!$B$6,$C106&gt;'Configuración'!$B$4,NOT(ISNUMBER($H106)),$H106&lt;=0,NOT(ISNUMBER($J106)),$J106&lt;=0,COUNTIF('Configuración'!$E$4:$E$8,$D106)=0,COUNTIF('Configuración'!$A$10:$A$12,$G106)=0,COUNTIF('Configuración'!$D$4:$D$7,$L106)=0,COUNTIF('Configuración'!$F$4:$F$6,$R106)=0,COUNTIF($A$5:$A$204,$A106)&gt;1,LEN($A106)&gt;30,LEN($B106)&gt;40,LEN($E106)&gt;80,LEN($F106)&gt;100,LEN($S106)&gt;250),"Revisar datos",IF(OR(AND($L106="Pendiente",$M106&lt;&gt;""),AND($L106&lt;&gt;"Pendiente",$M106=""),AND($M106&lt;&gt;"",OR(NOT(ISNUMBER($M106)),$M106&lt;$C106,$M106&gt;'Configuración'!$B$4)),AND($N106&lt;&gt;"",OR(NOT(ISNUMBER($N106)),$N106&lt;$C106,$N106&gt;'Configuración'!$B$4)),AND($O106&lt;&gt;"",OR(NOT(ISNUMBER($O106)),$O106&lt;$C106,$O106&gt;='Configuración'!$B$7+1))),"Revisar datos",IF($L106&lt;&gt;"Pendiente","Cerrada",IF($K106&lt;='Configuración'!$B$4,"Vencida",IF($O106="","Sin próximo seguimiento",IF(OR(NOT(ISNUMBER($O106)),$O106&lt;$C106),"Revisar datos",IF($O106&lt;='Configuración'!$B$4,"Seguimiento ahora",IF(($K106-'Configuración'!$B$4)*24&lt;='Configuración'!$B$5,"Próxima a vencer","En plazo")))))))),"Revisar datos"))</f>
        <v/>
      </c>
      <c r="R106" s="21" t="n"/>
      <c r="S106" s="19" t="n"/>
    </row>
    <row r="107">
      <c r="A107" s="19" t="n"/>
      <c r="B107" s="19" t="n"/>
      <c r="C107" s="20" t="n"/>
      <c r="D107" s="21" t="n"/>
      <c r="E107" s="19" t="n"/>
      <c r="F107" s="19" t="n"/>
      <c r="G107" s="21" t="n"/>
      <c r="H107" s="22">
        <f>IF($A107="","",IFERROR(VLOOKUP($G107,'Configuración'!$A$10:$B$12,2,FALSE),""))</f>
        <v/>
      </c>
      <c r="I107" s="23" t="n"/>
      <c r="J107" s="22">
        <f>IF($A107="","",IFERROR(IF($I107&lt;&gt;"",$I107,$H107),""))</f>
        <v/>
      </c>
      <c r="K107" s="24">
        <f>IFERROR(IF(OR($A107="",$C107="",$J107="",NOT(ISNUMBER($C107)),NOT(ISNUMBER($J107)),$J107&lt;=0),"",$C107+$J107/24),"")</f>
        <v/>
      </c>
      <c r="L107" s="21" t="n"/>
      <c r="M107" s="20" t="n"/>
      <c r="N107" s="20" t="n"/>
      <c r="O107" s="20" t="n"/>
      <c r="P107" s="22">
        <f>IFERROR(IF(OR($A107="",$L107&lt;&gt;"Pendiente",$K107="",NOT(ISNUMBER('Configuración'!$B$4))),"",ROUND(($K107-'Configuración'!$B$4)*24,1)),"")</f>
        <v/>
      </c>
      <c r="Q107" s="25">
        <f>IF($A107="","",IFERROR(IF(OR(NOT(ISNUMBER('Configuración'!$B$4)),NOT(ISNUMBER('Configuración'!$B$5)),'Configuración'!$B$5&lt;0,$B107="",$C107="",$D107="",$F107="",$G107="",$L107="",$R107="",NOT(ISNUMBER($C107)),$C107&lt;'Configuración'!$B$6,$C107&gt;'Configuración'!$B$4,NOT(ISNUMBER($H107)),$H107&lt;=0,NOT(ISNUMBER($J107)),$J107&lt;=0,COUNTIF('Configuración'!$E$4:$E$8,$D107)=0,COUNTIF('Configuración'!$A$10:$A$12,$G107)=0,COUNTIF('Configuración'!$D$4:$D$7,$L107)=0,COUNTIF('Configuración'!$F$4:$F$6,$R107)=0,COUNTIF($A$5:$A$204,$A107)&gt;1,LEN($A107)&gt;30,LEN($B107)&gt;40,LEN($E107)&gt;80,LEN($F107)&gt;100,LEN($S107)&gt;250),"Revisar datos",IF(OR(AND($L107="Pendiente",$M107&lt;&gt;""),AND($L107&lt;&gt;"Pendiente",$M107=""),AND($M107&lt;&gt;"",OR(NOT(ISNUMBER($M107)),$M107&lt;$C107,$M107&gt;'Configuración'!$B$4)),AND($N107&lt;&gt;"",OR(NOT(ISNUMBER($N107)),$N107&lt;$C107,$N107&gt;'Configuración'!$B$4)),AND($O107&lt;&gt;"",OR(NOT(ISNUMBER($O107)),$O107&lt;$C107,$O107&gt;='Configuración'!$B$7+1))),"Revisar datos",IF($L107&lt;&gt;"Pendiente","Cerrada",IF($K107&lt;='Configuración'!$B$4,"Vencida",IF($O107="","Sin próximo seguimiento",IF(OR(NOT(ISNUMBER($O107)),$O107&lt;$C107),"Revisar datos",IF($O107&lt;='Configuración'!$B$4,"Seguimiento ahora",IF(($K107-'Configuración'!$B$4)*24&lt;='Configuración'!$B$5,"Próxima a vencer","En plazo")))))))),"Revisar datos"))</f>
        <v/>
      </c>
      <c r="R107" s="21" t="n"/>
      <c r="S107" s="19" t="n"/>
    </row>
    <row r="108">
      <c r="A108" s="19" t="n"/>
      <c r="B108" s="19" t="n"/>
      <c r="C108" s="20" t="n"/>
      <c r="D108" s="21" t="n"/>
      <c r="E108" s="19" t="n"/>
      <c r="F108" s="19" t="n"/>
      <c r="G108" s="21" t="n"/>
      <c r="H108" s="22">
        <f>IF($A108="","",IFERROR(VLOOKUP($G108,'Configuración'!$A$10:$B$12,2,FALSE),""))</f>
        <v/>
      </c>
      <c r="I108" s="23" t="n"/>
      <c r="J108" s="22">
        <f>IF($A108="","",IFERROR(IF($I108&lt;&gt;"",$I108,$H108),""))</f>
        <v/>
      </c>
      <c r="K108" s="24">
        <f>IFERROR(IF(OR($A108="",$C108="",$J108="",NOT(ISNUMBER($C108)),NOT(ISNUMBER($J108)),$J108&lt;=0),"",$C108+$J108/24),"")</f>
        <v/>
      </c>
      <c r="L108" s="21" t="n"/>
      <c r="M108" s="20" t="n"/>
      <c r="N108" s="20" t="n"/>
      <c r="O108" s="20" t="n"/>
      <c r="P108" s="22">
        <f>IFERROR(IF(OR($A108="",$L108&lt;&gt;"Pendiente",$K108="",NOT(ISNUMBER('Configuración'!$B$4))),"",ROUND(($K108-'Configuración'!$B$4)*24,1)),"")</f>
        <v/>
      </c>
      <c r="Q108" s="25">
        <f>IF($A108="","",IFERROR(IF(OR(NOT(ISNUMBER('Configuración'!$B$4)),NOT(ISNUMBER('Configuración'!$B$5)),'Configuración'!$B$5&lt;0,$B108="",$C108="",$D108="",$F108="",$G108="",$L108="",$R108="",NOT(ISNUMBER($C108)),$C108&lt;'Configuración'!$B$6,$C108&gt;'Configuración'!$B$4,NOT(ISNUMBER($H108)),$H108&lt;=0,NOT(ISNUMBER($J108)),$J108&lt;=0,COUNTIF('Configuración'!$E$4:$E$8,$D108)=0,COUNTIF('Configuración'!$A$10:$A$12,$G108)=0,COUNTIF('Configuración'!$D$4:$D$7,$L108)=0,COUNTIF('Configuración'!$F$4:$F$6,$R108)=0,COUNTIF($A$5:$A$204,$A108)&gt;1,LEN($A108)&gt;30,LEN($B108)&gt;40,LEN($E108)&gt;80,LEN($F108)&gt;100,LEN($S108)&gt;250),"Revisar datos",IF(OR(AND($L108="Pendiente",$M108&lt;&gt;""),AND($L108&lt;&gt;"Pendiente",$M108=""),AND($M108&lt;&gt;"",OR(NOT(ISNUMBER($M108)),$M108&lt;$C108,$M108&gt;'Configuración'!$B$4)),AND($N108&lt;&gt;"",OR(NOT(ISNUMBER($N108)),$N108&lt;$C108,$N108&gt;'Configuración'!$B$4)),AND($O108&lt;&gt;"",OR(NOT(ISNUMBER($O108)),$O108&lt;$C108,$O108&gt;='Configuración'!$B$7+1))),"Revisar datos",IF($L108&lt;&gt;"Pendiente","Cerrada",IF($K108&lt;='Configuración'!$B$4,"Vencida",IF($O108="","Sin próximo seguimiento",IF(OR(NOT(ISNUMBER($O108)),$O108&lt;$C108),"Revisar datos",IF($O108&lt;='Configuración'!$B$4,"Seguimiento ahora",IF(($K108-'Configuración'!$B$4)*24&lt;='Configuración'!$B$5,"Próxima a vencer","En plazo")))))))),"Revisar datos"))</f>
        <v/>
      </c>
      <c r="R108" s="21" t="n"/>
      <c r="S108" s="19" t="n"/>
    </row>
    <row r="109">
      <c r="A109" s="19" t="n"/>
      <c r="B109" s="19" t="n"/>
      <c r="C109" s="20" t="n"/>
      <c r="D109" s="21" t="n"/>
      <c r="E109" s="19" t="n"/>
      <c r="F109" s="19" t="n"/>
      <c r="G109" s="21" t="n"/>
      <c r="H109" s="22">
        <f>IF($A109="","",IFERROR(VLOOKUP($G109,'Configuración'!$A$10:$B$12,2,FALSE),""))</f>
        <v/>
      </c>
      <c r="I109" s="23" t="n"/>
      <c r="J109" s="22">
        <f>IF($A109="","",IFERROR(IF($I109&lt;&gt;"",$I109,$H109),""))</f>
        <v/>
      </c>
      <c r="K109" s="24">
        <f>IFERROR(IF(OR($A109="",$C109="",$J109="",NOT(ISNUMBER($C109)),NOT(ISNUMBER($J109)),$J109&lt;=0),"",$C109+$J109/24),"")</f>
        <v/>
      </c>
      <c r="L109" s="21" t="n"/>
      <c r="M109" s="20" t="n"/>
      <c r="N109" s="20" t="n"/>
      <c r="O109" s="20" t="n"/>
      <c r="P109" s="22">
        <f>IFERROR(IF(OR($A109="",$L109&lt;&gt;"Pendiente",$K109="",NOT(ISNUMBER('Configuración'!$B$4))),"",ROUND(($K109-'Configuración'!$B$4)*24,1)),"")</f>
        <v/>
      </c>
      <c r="Q109" s="25">
        <f>IF($A109="","",IFERROR(IF(OR(NOT(ISNUMBER('Configuración'!$B$4)),NOT(ISNUMBER('Configuración'!$B$5)),'Configuración'!$B$5&lt;0,$B109="",$C109="",$D109="",$F109="",$G109="",$L109="",$R109="",NOT(ISNUMBER($C109)),$C109&lt;'Configuración'!$B$6,$C109&gt;'Configuración'!$B$4,NOT(ISNUMBER($H109)),$H109&lt;=0,NOT(ISNUMBER($J109)),$J109&lt;=0,COUNTIF('Configuración'!$E$4:$E$8,$D109)=0,COUNTIF('Configuración'!$A$10:$A$12,$G109)=0,COUNTIF('Configuración'!$D$4:$D$7,$L109)=0,COUNTIF('Configuración'!$F$4:$F$6,$R109)=0,COUNTIF($A$5:$A$204,$A109)&gt;1,LEN($A109)&gt;30,LEN($B109)&gt;40,LEN($E109)&gt;80,LEN($F109)&gt;100,LEN($S109)&gt;250),"Revisar datos",IF(OR(AND($L109="Pendiente",$M109&lt;&gt;""),AND($L109&lt;&gt;"Pendiente",$M109=""),AND($M109&lt;&gt;"",OR(NOT(ISNUMBER($M109)),$M109&lt;$C109,$M109&gt;'Configuración'!$B$4)),AND($N109&lt;&gt;"",OR(NOT(ISNUMBER($N109)),$N109&lt;$C109,$N109&gt;'Configuración'!$B$4)),AND($O109&lt;&gt;"",OR(NOT(ISNUMBER($O109)),$O109&lt;$C109,$O109&gt;='Configuración'!$B$7+1))),"Revisar datos",IF($L109&lt;&gt;"Pendiente","Cerrada",IF($K109&lt;='Configuración'!$B$4,"Vencida",IF($O109="","Sin próximo seguimiento",IF(OR(NOT(ISNUMBER($O109)),$O109&lt;$C109),"Revisar datos",IF($O109&lt;='Configuración'!$B$4,"Seguimiento ahora",IF(($K109-'Configuración'!$B$4)*24&lt;='Configuración'!$B$5,"Próxima a vencer","En plazo")))))))),"Revisar datos"))</f>
        <v/>
      </c>
      <c r="R109" s="21" t="n"/>
      <c r="S109" s="19" t="n"/>
    </row>
    <row r="110">
      <c r="A110" s="19" t="n"/>
      <c r="B110" s="19" t="n"/>
      <c r="C110" s="20" t="n"/>
      <c r="D110" s="21" t="n"/>
      <c r="E110" s="19" t="n"/>
      <c r="F110" s="19" t="n"/>
      <c r="G110" s="21" t="n"/>
      <c r="H110" s="22">
        <f>IF($A110="","",IFERROR(VLOOKUP($G110,'Configuración'!$A$10:$B$12,2,FALSE),""))</f>
        <v/>
      </c>
      <c r="I110" s="23" t="n"/>
      <c r="J110" s="22">
        <f>IF($A110="","",IFERROR(IF($I110&lt;&gt;"",$I110,$H110),""))</f>
        <v/>
      </c>
      <c r="K110" s="24">
        <f>IFERROR(IF(OR($A110="",$C110="",$J110="",NOT(ISNUMBER($C110)),NOT(ISNUMBER($J110)),$J110&lt;=0),"",$C110+$J110/24),"")</f>
        <v/>
      </c>
      <c r="L110" s="21" t="n"/>
      <c r="M110" s="20" t="n"/>
      <c r="N110" s="20" t="n"/>
      <c r="O110" s="20" t="n"/>
      <c r="P110" s="22">
        <f>IFERROR(IF(OR($A110="",$L110&lt;&gt;"Pendiente",$K110="",NOT(ISNUMBER('Configuración'!$B$4))),"",ROUND(($K110-'Configuración'!$B$4)*24,1)),"")</f>
        <v/>
      </c>
      <c r="Q110" s="25">
        <f>IF($A110="","",IFERROR(IF(OR(NOT(ISNUMBER('Configuración'!$B$4)),NOT(ISNUMBER('Configuración'!$B$5)),'Configuración'!$B$5&lt;0,$B110="",$C110="",$D110="",$F110="",$G110="",$L110="",$R110="",NOT(ISNUMBER($C110)),$C110&lt;'Configuración'!$B$6,$C110&gt;'Configuración'!$B$4,NOT(ISNUMBER($H110)),$H110&lt;=0,NOT(ISNUMBER($J110)),$J110&lt;=0,COUNTIF('Configuración'!$E$4:$E$8,$D110)=0,COUNTIF('Configuración'!$A$10:$A$12,$G110)=0,COUNTIF('Configuración'!$D$4:$D$7,$L110)=0,COUNTIF('Configuración'!$F$4:$F$6,$R110)=0,COUNTIF($A$5:$A$204,$A110)&gt;1,LEN($A110)&gt;30,LEN($B110)&gt;40,LEN($E110)&gt;80,LEN($F110)&gt;100,LEN($S110)&gt;250),"Revisar datos",IF(OR(AND($L110="Pendiente",$M110&lt;&gt;""),AND($L110&lt;&gt;"Pendiente",$M110=""),AND($M110&lt;&gt;"",OR(NOT(ISNUMBER($M110)),$M110&lt;$C110,$M110&gt;'Configuración'!$B$4)),AND($N110&lt;&gt;"",OR(NOT(ISNUMBER($N110)),$N110&lt;$C110,$N110&gt;'Configuración'!$B$4)),AND($O110&lt;&gt;"",OR(NOT(ISNUMBER($O110)),$O110&lt;$C110,$O110&gt;='Configuración'!$B$7+1))),"Revisar datos",IF($L110&lt;&gt;"Pendiente","Cerrada",IF($K110&lt;='Configuración'!$B$4,"Vencida",IF($O110="","Sin próximo seguimiento",IF(OR(NOT(ISNUMBER($O110)),$O110&lt;$C110),"Revisar datos",IF($O110&lt;='Configuración'!$B$4,"Seguimiento ahora",IF(($K110-'Configuración'!$B$4)*24&lt;='Configuración'!$B$5,"Próxima a vencer","En plazo")))))))),"Revisar datos"))</f>
        <v/>
      </c>
      <c r="R110" s="21" t="n"/>
      <c r="S110" s="19" t="n"/>
    </row>
    <row r="111">
      <c r="A111" s="19" t="n"/>
      <c r="B111" s="19" t="n"/>
      <c r="C111" s="20" t="n"/>
      <c r="D111" s="21" t="n"/>
      <c r="E111" s="19" t="n"/>
      <c r="F111" s="19" t="n"/>
      <c r="G111" s="21" t="n"/>
      <c r="H111" s="22">
        <f>IF($A111="","",IFERROR(VLOOKUP($G111,'Configuración'!$A$10:$B$12,2,FALSE),""))</f>
        <v/>
      </c>
      <c r="I111" s="23" t="n"/>
      <c r="J111" s="22">
        <f>IF($A111="","",IFERROR(IF($I111&lt;&gt;"",$I111,$H111),""))</f>
        <v/>
      </c>
      <c r="K111" s="24">
        <f>IFERROR(IF(OR($A111="",$C111="",$J111="",NOT(ISNUMBER($C111)),NOT(ISNUMBER($J111)),$J111&lt;=0),"",$C111+$J111/24),"")</f>
        <v/>
      </c>
      <c r="L111" s="21" t="n"/>
      <c r="M111" s="20" t="n"/>
      <c r="N111" s="20" t="n"/>
      <c r="O111" s="20" t="n"/>
      <c r="P111" s="22">
        <f>IFERROR(IF(OR($A111="",$L111&lt;&gt;"Pendiente",$K111="",NOT(ISNUMBER('Configuración'!$B$4))),"",ROUND(($K111-'Configuración'!$B$4)*24,1)),"")</f>
        <v/>
      </c>
      <c r="Q111" s="25">
        <f>IF($A111="","",IFERROR(IF(OR(NOT(ISNUMBER('Configuración'!$B$4)),NOT(ISNUMBER('Configuración'!$B$5)),'Configuración'!$B$5&lt;0,$B111="",$C111="",$D111="",$F111="",$G111="",$L111="",$R111="",NOT(ISNUMBER($C111)),$C111&lt;'Configuración'!$B$6,$C111&gt;'Configuración'!$B$4,NOT(ISNUMBER($H111)),$H111&lt;=0,NOT(ISNUMBER($J111)),$J111&lt;=0,COUNTIF('Configuración'!$E$4:$E$8,$D111)=0,COUNTIF('Configuración'!$A$10:$A$12,$G111)=0,COUNTIF('Configuración'!$D$4:$D$7,$L111)=0,COUNTIF('Configuración'!$F$4:$F$6,$R111)=0,COUNTIF($A$5:$A$204,$A111)&gt;1,LEN($A111)&gt;30,LEN($B111)&gt;40,LEN($E111)&gt;80,LEN($F111)&gt;100,LEN($S111)&gt;250),"Revisar datos",IF(OR(AND($L111="Pendiente",$M111&lt;&gt;""),AND($L111&lt;&gt;"Pendiente",$M111=""),AND($M111&lt;&gt;"",OR(NOT(ISNUMBER($M111)),$M111&lt;$C111,$M111&gt;'Configuración'!$B$4)),AND($N111&lt;&gt;"",OR(NOT(ISNUMBER($N111)),$N111&lt;$C111,$N111&gt;'Configuración'!$B$4)),AND($O111&lt;&gt;"",OR(NOT(ISNUMBER($O111)),$O111&lt;$C111,$O111&gt;='Configuración'!$B$7+1))),"Revisar datos",IF($L111&lt;&gt;"Pendiente","Cerrada",IF($K111&lt;='Configuración'!$B$4,"Vencida",IF($O111="","Sin próximo seguimiento",IF(OR(NOT(ISNUMBER($O111)),$O111&lt;$C111),"Revisar datos",IF($O111&lt;='Configuración'!$B$4,"Seguimiento ahora",IF(($K111-'Configuración'!$B$4)*24&lt;='Configuración'!$B$5,"Próxima a vencer","En plazo")))))))),"Revisar datos"))</f>
        <v/>
      </c>
      <c r="R111" s="21" t="n"/>
      <c r="S111" s="19" t="n"/>
    </row>
    <row r="112">
      <c r="A112" s="19" t="n"/>
      <c r="B112" s="19" t="n"/>
      <c r="C112" s="20" t="n"/>
      <c r="D112" s="21" t="n"/>
      <c r="E112" s="19" t="n"/>
      <c r="F112" s="19" t="n"/>
      <c r="G112" s="21" t="n"/>
      <c r="H112" s="22">
        <f>IF($A112="","",IFERROR(VLOOKUP($G112,'Configuración'!$A$10:$B$12,2,FALSE),""))</f>
        <v/>
      </c>
      <c r="I112" s="23" t="n"/>
      <c r="J112" s="22">
        <f>IF($A112="","",IFERROR(IF($I112&lt;&gt;"",$I112,$H112),""))</f>
        <v/>
      </c>
      <c r="K112" s="24">
        <f>IFERROR(IF(OR($A112="",$C112="",$J112="",NOT(ISNUMBER($C112)),NOT(ISNUMBER($J112)),$J112&lt;=0),"",$C112+$J112/24),"")</f>
        <v/>
      </c>
      <c r="L112" s="21" t="n"/>
      <c r="M112" s="20" t="n"/>
      <c r="N112" s="20" t="n"/>
      <c r="O112" s="20" t="n"/>
      <c r="P112" s="22">
        <f>IFERROR(IF(OR($A112="",$L112&lt;&gt;"Pendiente",$K112="",NOT(ISNUMBER('Configuración'!$B$4))),"",ROUND(($K112-'Configuración'!$B$4)*24,1)),"")</f>
        <v/>
      </c>
      <c r="Q112" s="25">
        <f>IF($A112="","",IFERROR(IF(OR(NOT(ISNUMBER('Configuración'!$B$4)),NOT(ISNUMBER('Configuración'!$B$5)),'Configuración'!$B$5&lt;0,$B112="",$C112="",$D112="",$F112="",$G112="",$L112="",$R112="",NOT(ISNUMBER($C112)),$C112&lt;'Configuración'!$B$6,$C112&gt;'Configuración'!$B$4,NOT(ISNUMBER($H112)),$H112&lt;=0,NOT(ISNUMBER($J112)),$J112&lt;=0,COUNTIF('Configuración'!$E$4:$E$8,$D112)=0,COUNTIF('Configuración'!$A$10:$A$12,$G112)=0,COUNTIF('Configuración'!$D$4:$D$7,$L112)=0,COUNTIF('Configuración'!$F$4:$F$6,$R112)=0,COUNTIF($A$5:$A$204,$A112)&gt;1,LEN($A112)&gt;30,LEN($B112)&gt;40,LEN($E112)&gt;80,LEN($F112)&gt;100,LEN($S112)&gt;250),"Revisar datos",IF(OR(AND($L112="Pendiente",$M112&lt;&gt;""),AND($L112&lt;&gt;"Pendiente",$M112=""),AND($M112&lt;&gt;"",OR(NOT(ISNUMBER($M112)),$M112&lt;$C112,$M112&gt;'Configuración'!$B$4)),AND($N112&lt;&gt;"",OR(NOT(ISNUMBER($N112)),$N112&lt;$C112,$N112&gt;'Configuración'!$B$4)),AND($O112&lt;&gt;"",OR(NOT(ISNUMBER($O112)),$O112&lt;$C112,$O112&gt;='Configuración'!$B$7+1))),"Revisar datos",IF($L112&lt;&gt;"Pendiente","Cerrada",IF($K112&lt;='Configuración'!$B$4,"Vencida",IF($O112="","Sin próximo seguimiento",IF(OR(NOT(ISNUMBER($O112)),$O112&lt;$C112),"Revisar datos",IF($O112&lt;='Configuración'!$B$4,"Seguimiento ahora",IF(($K112-'Configuración'!$B$4)*24&lt;='Configuración'!$B$5,"Próxima a vencer","En plazo")))))))),"Revisar datos"))</f>
        <v/>
      </c>
      <c r="R112" s="21" t="n"/>
      <c r="S112" s="19" t="n"/>
    </row>
    <row r="113">
      <c r="A113" s="19" t="n"/>
      <c r="B113" s="19" t="n"/>
      <c r="C113" s="20" t="n"/>
      <c r="D113" s="21" t="n"/>
      <c r="E113" s="19" t="n"/>
      <c r="F113" s="19" t="n"/>
      <c r="G113" s="21" t="n"/>
      <c r="H113" s="22">
        <f>IF($A113="","",IFERROR(VLOOKUP($G113,'Configuración'!$A$10:$B$12,2,FALSE),""))</f>
        <v/>
      </c>
      <c r="I113" s="23" t="n"/>
      <c r="J113" s="22">
        <f>IF($A113="","",IFERROR(IF($I113&lt;&gt;"",$I113,$H113),""))</f>
        <v/>
      </c>
      <c r="K113" s="24">
        <f>IFERROR(IF(OR($A113="",$C113="",$J113="",NOT(ISNUMBER($C113)),NOT(ISNUMBER($J113)),$J113&lt;=0),"",$C113+$J113/24),"")</f>
        <v/>
      </c>
      <c r="L113" s="21" t="n"/>
      <c r="M113" s="20" t="n"/>
      <c r="N113" s="20" t="n"/>
      <c r="O113" s="20" t="n"/>
      <c r="P113" s="22">
        <f>IFERROR(IF(OR($A113="",$L113&lt;&gt;"Pendiente",$K113="",NOT(ISNUMBER('Configuración'!$B$4))),"",ROUND(($K113-'Configuración'!$B$4)*24,1)),"")</f>
        <v/>
      </c>
      <c r="Q113" s="25">
        <f>IF($A113="","",IFERROR(IF(OR(NOT(ISNUMBER('Configuración'!$B$4)),NOT(ISNUMBER('Configuración'!$B$5)),'Configuración'!$B$5&lt;0,$B113="",$C113="",$D113="",$F113="",$G113="",$L113="",$R113="",NOT(ISNUMBER($C113)),$C113&lt;'Configuración'!$B$6,$C113&gt;'Configuración'!$B$4,NOT(ISNUMBER($H113)),$H113&lt;=0,NOT(ISNUMBER($J113)),$J113&lt;=0,COUNTIF('Configuración'!$E$4:$E$8,$D113)=0,COUNTIF('Configuración'!$A$10:$A$12,$G113)=0,COUNTIF('Configuración'!$D$4:$D$7,$L113)=0,COUNTIF('Configuración'!$F$4:$F$6,$R113)=0,COUNTIF($A$5:$A$204,$A113)&gt;1,LEN($A113)&gt;30,LEN($B113)&gt;40,LEN($E113)&gt;80,LEN($F113)&gt;100,LEN($S113)&gt;250),"Revisar datos",IF(OR(AND($L113="Pendiente",$M113&lt;&gt;""),AND($L113&lt;&gt;"Pendiente",$M113=""),AND($M113&lt;&gt;"",OR(NOT(ISNUMBER($M113)),$M113&lt;$C113,$M113&gt;'Configuración'!$B$4)),AND($N113&lt;&gt;"",OR(NOT(ISNUMBER($N113)),$N113&lt;$C113,$N113&gt;'Configuración'!$B$4)),AND($O113&lt;&gt;"",OR(NOT(ISNUMBER($O113)),$O113&lt;$C113,$O113&gt;='Configuración'!$B$7+1))),"Revisar datos",IF($L113&lt;&gt;"Pendiente","Cerrada",IF($K113&lt;='Configuración'!$B$4,"Vencida",IF($O113="","Sin próximo seguimiento",IF(OR(NOT(ISNUMBER($O113)),$O113&lt;$C113),"Revisar datos",IF($O113&lt;='Configuración'!$B$4,"Seguimiento ahora",IF(($K113-'Configuración'!$B$4)*24&lt;='Configuración'!$B$5,"Próxima a vencer","En plazo")))))))),"Revisar datos"))</f>
        <v/>
      </c>
      <c r="R113" s="21" t="n"/>
      <c r="S113" s="19" t="n"/>
    </row>
    <row r="114">
      <c r="A114" s="19" t="n"/>
      <c r="B114" s="19" t="n"/>
      <c r="C114" s="20" t="n"/>
      <c r="D114" s="21" t="n"/>
      <c r="E114" s="19" t="n"/>
      <c r="F114" s="19" t="n"/>
      <c r="G114" s="21" t="n"/>
      <c r="H114" s="22">
        <f>IF($A114="","",IFERROR(VLOOKUP($G114,'Configuración'!$A$10:$B$12,2,FALSE),""))</f>
        <v/>
      </c>
      <c r="I114" s="23" t="n"/>
      <c r="J114" s="22">
        <f>IF($A114="","",IFERROR(IF($I114&lt;&gt;"",$I114,$H114),""))</f>
        <v/>
      </c>
      <c r="K114" s="24">
        <f>IFERROR(IF(OR($A114="",$C114="",$J114="",NOT(ISNUMBER($C114)),NOT(ISNUMBER($J114)),$J114&lt;=0),"",$C114+$J114/24),"")</f>
        <v/>
      </c>
      <c r="L114" s="21" t="n"/>
      <c r="M114" s="20" t="n"/>
      <c r="N114" s="20" t="n"/>
      <c r="O114" s="20" t="n"/>
      <c r="P114" s="22">
        <f>IFERROR(IF(OR($A114="",$L114&lt;&gt;"Pendiente",$K114="",NOT(ISNUMBER('Configuración'!$B$4))),"",ROUND(($K114-'Configuración'!$B$4)*24,1)),"")</f>
        <v/>
      </c>
      <c r="Q114" s="25">
        <f>IF($A114="","",IFERROR(IF(OR(NOT(ISNUMBER('Configuración'!$B$4)),NOT(ISNUMBER('Configuración'!$B$5)),'Configuración'!$B$5&lt;0,$B114="",$C114="",$D114="",$F114="",$G114="",$L114="",$R114="",NOT(ISNUMBER($C114)),$C114&lt;'Configuración'!$B$6,$C114&gt;'Configuración'!$B$4,NOT(ISNUMBER($H114)),$H114&lt;=0,NOT(ISNUMBER($J114)),$J114&lt;=0,COUNTIF('Configuración'!$E$4:$E$8,$D114)=0,COUNTIF('Configuración'!$A$10:$A$12,$G114)=0,COUNTIF('Configuración'!$D$4:$D$7,$L114)=0,COUNTIF('Configuración'!$F$4:$F$6,$R114)=0,COUNTIF($A$5:$A$204,$A114)&gt;1,LEN($A114)&gt;30,LEN($B114)&gt;40,LEN($E114)&gt;80,LEN($F114)&gt;100,LEN($S114)&gt;250),"Revisar datos",IF(OR(AND($L114="Pendiente",$M114&lt;&gt;""),AND($L114&lt;&gt;"Pendiente",$M114=""),AND($M114&lt;&gt;"",OR(NOT(ISNUMBER($M114)),$M114&lt;$C114,$M114&gt;'Configuración'!$B$4)),AND($N114&lt;&gt;"",OR(NOT(ISNUMBER($N114)),$N114&lt;$C114,$N114&gt;'Configuración'!$B$4)),AND($O114&lt;&gt;"",OR(NOT(ISNUMBER($O114)),$O114&lt;$C114,$O114&gt;='Configuración'!$B$7+1))),"Revisar datos",IF($L114&lt;&gt;"Pendiente","Cerrada",IF($K114&lt;='Configuración'!$B$4,"Vencida",IF($O114="","Sin próximo seguimiento",IF(OR(NOT(ISNUMBER($O114)),$O114&lt;$C114),"Revisar datos",IF($O114&lt;='Configuración'!$B$4,"Seguimiento ahora",IF(($K114-'Configuración'!$B$4)*24&lt;='Configuración'!$B$5,"Próxima a vencer","En plazo")))))))),"Revisar datos"))</f>
        <v/>
      </c>
      <c r="R114" s="21" t="n"/>
      <c r="S114" s="19" t="n"/>
    </row>
    <row r="115">
      <c r="A115" s="19" t="n"/>
      <c r="B115" s="19" t="n"/>
      <c r="C115" s="20" t="n"/>
      <c r="D115" s="21" t="n"/>
      <c r="E115" s="19" t="n"/>
      <c r="F115" s="19" t="n"/>
      <c r="G115" s="21" t="n"/>
      <c r="H115" s="22">
        <f>IF($A115="","",IFERROR(VLOOKUP($G115,'Configuración'!$A$10:$B$12,2,FALSE),""))</f>
        <v/>
      </c>
      <c r="I115" s="23" t="n"/>
      <c r="J115" s="22">
        <f>IF($A115="","",IFERROR(IF($I115&lt;&gt;"",$I115,$H115),""))</f>
        <v/>
      </c>
      <c r="K115" s="24">
        <f>IFERROR(IF(OR($A115="",$C115="",$J115="",NOT(ISNUMBER($C115)),NOT(ISNUMBER($J115)),$J115&lt;=0),"",$C115+$J115/24),"")</f>
        <v/>
      </c>
      <c r="L115" s="21" t="n"/>
      <c r="M115" s="20" t="n"/>
      <c r="N115" s="20" t="n"/>
      <c r="O115" s="20" t="n"/>
      <c r="P115" s="22">
        <f>IFERROR(IF(OR($A115="",$L115&lt;&gt;"Pendiente",$K115="",NOT(ISNUMBER('Configuración'!$B$4))),"",ROUND(($K115-'Configuración'!$B$4)*24,1)),"")</f>
        <v/>
      </c>
      <c r="Q115" s="25">
        <f>IF($A115="","",IFERROR(IF(OR(NOT(ISNUMBER('Configuración'!$B$4)),NOT(ISNUMBER('Configuración'!$B$5)),'Configuración'!$B$5&lt;0,$B115="",$C115="",$D115="",$F115="",$G115="",$L115="",$R115="",NOT(ISNUMBER($C115)),$C115&lt;'Configuración'!$B$6,$C115&gt;'Configuración'!$B$4,NOT(ISNUMBER($H115)),$H115&lt;=0,NOT(ISNUMBER($J115)),$J115&lt;=0,COUNTIF('Configuración'!$E$4:$E$8,$D115)=0,COUNTIF('Configuración'!$A$10:$A$12,$G115)=0,COUNTIF('Configuración'!$D$4:$D$7,$L115)=0,COUNTIF('Configuración'!$F$4:$F$6,$R115)=0,COUNTIF($A$5:$A$204,$A115)&gt;1,LEN($A115)&gt;30,LEN($B115)&gt;40,LEN($E115)&gt;80,LEN($F115)&gt;100,LEN($S115)&gt;250),"Revisar datos",IF(OR(AND($L115="Pendiente",$M115&lt;&gt;""),AND($L115&lt;&gt;"Pendiente",$M115=""),AND($M115&lt;&gt;"",OR(NOT(ISNUMBER($M115)),$M115&lt;$C115,$M115&gt;'Configuración'!$B$4)),AND($N115&lt;&gt;"",OR(NOT(ISNUMBER($N115)),$N115&lt;$C115,$N115&gt;'Configuración'!$B$4)),AND($O115&lt;&gt;"",OR(NOT(ISNUMBER($O115)),$O115&lt;$C115,$O115&gt;='Configuración'!$B$7+1))),"Revisar datos",IF($L115&lt;&gt;"Pendiente","Cerrada",IF($K115&lt;='Configuración'!$B$4,"Vencida",IF($O115="","Sin próximo seguimiento",IF(OR(NOT(ISNUMBER($O115)),$O115&lt;$C115),"Revisar datos",IF($O115&lt;='Configuración'!$B$4,"Seguimiento ahora",IF(($K115-'Configuración'!$B$4)*24&lt;='Configuración'!$B$5,"Próxima a vencer","En plazo")))))))),"Revisar datos"))</f>
        <v/>
      </c>
      <c r="R115" s="21" t="n"/>
      <c r="S115" s="19" t="n"/>
    </row>
    <row r="116">
      <c r="A116" s="19" t="n"/>
      <c r="B116" s="19" t="n"/>
      <c r="C116" s="20" t="n"/>
      <c r="D116" s="21" t="n"/>
      <c r="E116" s="19" t="n"/>
      <c r="F116" s="19" t="n"/>
      <c r="G116" s="21" t="n"/>
      <c r="H116" s="22">
        <f>IF($A116="","",IFERROR(VLOOKUP($G116,'Configuración'!$A$10:$B$12,2,FALSE),""))</f>
        <v/>
      </c>
      <c r="I116" s="23" t="n"/>
      <c r="J116" s="22">
        <f>IF($A116="","",IFERROR(IF($I116&lt;&gt;"",$I116,$H116),""))</f>
        <v/>
      </c>
      <c r="K116" s="24">
        <f>IFERROR(IF(OR($A116="",$C116="",$J116="",NOT(ISNUMBER($C116)),NOT(ISNUMBER($J116)),$J116&lt;=0),"",$C116+$J116/24),"")</f>
        <v/>
      </c>
      <c r="L116" s="21" t="n"/>
      <c r="M116" s="20" t="n"/>
      <c r="N116" s="20" t="n"/>
      <c r="O116" s="20" t="n"/>
      <c r="P116" s="22">
        <f>IFERROR(IF(OR($A116="",$L116&lt;&gt;"Pendiente",$K116="",NOT(ISNUMBER('Configuración'!$B$4))),"",ROUND(($K116-'Configuración'!$B$4)*24,1)),"")</f>
        <v/>
      </c>
      <c r="Q116" s="25">
        <f>IF($A116="","",IFERROR(IF(OR(NOT(ISNUMBER('Configuración'!$B$4)),NOT(ISNUMBER('Configuración'!$B$5)),'Configuración'!$B$5&lt;0,$B116="",$C116="",$D116="",$F116="",$G116="",$L116="",$R116="",NOT(ISNUMBER($C116)),$C116&lt;'Configuración'!$B$6,$C116&gt;'Configuración'!$B$4,NOT(ISNUMBER($H116)),$H116&lt;=0,NOT(ISNUMBER($J116)),$J116&lt;=0,COUNTIF('Configuración'!$E$4:$E$8,$D116)=0,COUNTIF('Configuración'!$A$10:$A$12,$G116)=0,COUNTIF('Configuración'!$D$4:$D$7,$L116)=0,COUNTIF('Configuración'!$F$4:$F$6,$R116)=0,COUNTIF($A$5:$A$204,$A116)&gt;1,LEN($A116)&gt;30,LEN($B116)&gt;40,LEN($E116)&gt;80,LEN($F116)&gt;100,LEN($S116)&gt;250),"Revisar datos",IF(OR(AND($L116="Pendiente",$M116&lt;&gt;""),AND($L116&lt;&gt;"Pendiente",$M116=""),AND($M116&lt;&gt;"",OR(NOT(ISNUMBER($M116)),$M116&lt;$C116,$M116&gt;'Configuración'!$B$4)),AND($N116&lt;&gt;"",OR(NOT(ISNUMBER($N116)),$N116&lt;$C116,$N116&gt;'Configuración'!$B$4)),AND($O116&lt;&gt;"",OR(NOT(ISNUMBER($O116)),$O116&lt;$C116,$O116&gt;='Configuración'!$B$7+1))),"Revisar datos",IF($L116&lt;&gt;"Pendiente","Cerrada",IF($K116&lt;='Configuración'!$B$4,"Vencida",IF($O116="","Sin próximo seguimiento",IF(OR(NOT(ISNUMBER($O116)),$O116&lt;$C116),"Revisar datos",IF($O116&lt;='Configuración'!$B$4,"Seguimiento ahora",IF(($K116-'Configuración'!$B$4)*24&lt;='Configuración'!$B$5,"Próxima a vencer","En plazo")))))))),"Revisar datos"))</f>
        <v/>
      </c>
      <c r="R116" s="21" t="n"/>
      <c r="S116" s="19" t="n"/>
    </row>
    <row r="117">
      <c r="A117" s="19" t="n"/>
      <c r="B117" s="19" t="n"/>
      <c r="C117" s="20" t="n"/>
      <c r="D117" s="21" t="n"/>
      <c r="E117" s="19" t="n"/>
      <c r="F117" s="19" t="n"/>
      <c r="G117" s="21" t="n"/>
      <c r="H117" s="22">
        <f>IF($A117="","",IFERROR(VLOOKUP($G117,'Configuración'!$A$10:$B$12,2,FALSE),""))</f>
        <v/>
      </c>
      <c r="I117" s="23" t="n"/>
      <c r="J117" s="22">
        <f>IF($A117="","",IFERROR(IF($I117&lt;&gt;"",$I117,$H117),""))</f>
        <v/>
      </c>
      <c r="K117" s="24">
        <f>IFERROR(IF(OR($A117="",$C117="",$J117="",NOT(ISNUMBER($C117)),NOT(ISNUMBER($J117)),$J117&lt;=0),"",$C117+$J117/24),"")</f>
        <v/>
      </c>
      <c r="L117" s="21" t="n"/>
      <c r="M117" s="20" t="n"/>
      <c r="N117" s="20" t="n"/>
      <c r="O117" s="20" t="n"/>
      <c r="P117" s="22">
        <f>IFERROR(IF(OR($A117="",$L117&lt;&gt;"Pendiente",$K117="",NOT(ISNUMBER('Configuración'!$B$4))),"",ROUND(($K117-'Configuración'!$B$4)*24,1)),"")</f>
        <v/>
      </c>
      <c r="Q117" s="25">
        <f>IF($A117="","",IFERROR(IF(OR(NOT(ISNUMBER('Configuración'!$B$4)),NOT(ISNUMBER('Configuración'!$B$5)),'Configuración'!$B$5&lt;0,$B117="",$C117="",$D117="",$F117="",$G117="",$L117="",$R117="",NOT(ISNUMBER($C117)),$C117&lt;'Configuración'!$B$6,$C117&gt;'Configuración'!$B$4,NOT(ISNUMBER($H117)),$H117&lt;=0,NOT(ISNUMBER($J117)),$J117&lt;=0,COUNTIF('Configuración'!$E$4:$E$8,$D117)=0,COUNTIF('Configuración'!$A$10:$A$12,$G117)=0,COUNTIF('Configuración'!$D$4:$D$7,$L117)=0,COUNTIF('Configuración'!$F$4:$F$6,$R117)=0,COUNTIF($A$5:$A$204,$A117)&gt;1,LEN($A117)&gt;30,LEN($B117)&gt;40,LEN($E117)&gt;80,LEN($F117)&gt;100,LEN($S117)&gt;250),"Revisar datos",IF(OR(AND($L117="Pendiente",$M117&lt;&gt;""),AND($L117&lt;&gt;"Pendiente",$M117=""),AND($M117&lt;&gt;"",OR(NOT(ISNUMBER($M117)),$M117&lt;$C117,$M117&gt;'Configuración'!$B$4)),AND($N117&lt;&gt;"",OR(NOT(ISNUMBER($N117)),$N117&lt;$C117,$N117&gt;'Configuración'!$B$4)),AND($O117&lt;&gt;"",OR(NOT(ISNUMBER($O117)),$O117&lt;$C117,$O117&gt;='Configuración'!$B$7+1))),"Revisar datos",IF($L117&lt;&gt;"Pendiente","Cerrada",IF($K117&lt;='Configuración'!$B$4,"Vencida",IF($O117="","Sin próximo seguimiento",IF(OR(NOT(ISNUMBER($O117)),$O117&lt;$C117),"Revisar datos",IF($O117&lt;='Configuración'!$B$4,"Seguimiento ahora",IF(($K117-'Configuración'!$B$4)*24&lt;='Configuración'!$B$5,"Próxima a vencer","En plazo")))))))),"Revisar datos"))</f>
        <v/>
      </c>
      <c r="R117" s="21" t="n"/>
      <c r="S117" s="19" t="n"/>
    </row>
    <row r="118">
      <c r="A118" s="19" t="n"/>
      <c r="B118" s="19" t="n"/>
      <c r="C118" s="20" t="n"/>
      <c r="D118" s="21" t="n"/>
      <c r="E118" s="19" t="n"/>
      <c r="F118" s="19" t="n"/>
      <c r="G118" s="21" t="n"/>
      <c r="H118" s="22">
        <f>IF($A118="","",IFERROR(VLOOKUP($G118,'Configuración'!$A$10:$B$12,2,FALSE),""))</f>
        <v/>
      </c>
      <c r="I118" s="23" t="n"/>
      <c r="J118" s="22">
        <f>IF($A118="","",IFERROR(IF($I118&lt;&gt;"",$I118,$H118),""))</f>
        <v/>
      </c>
      <c r="K118" s="24">
        <f>IFERROR(IF(OR($A118="",$C118="",$J118="",NOT(ISNUMBER($C118)),NOT(ISNUMBER($J118)),$J118&lt;=0),"",$C118+$J118/24),"")</f>
        <v/>
      </c>
      <c r="L118" s="21" t="n"/>
      <c r="M118" s="20" t="n"/>
      <c r="N118" s="20" t="n"/>
      <c r="O118" s="20" t="n"/>
      <c r="P118" s="22">
        <f>IFERROR(IF(OR($A118="",$L118&lt;&gt;"Pendiente",$K118="",NOT(ISNUMBER('Configuración'!$B$4))),"",ROUND(($K118-'Configuración'!$B$4)*24,1)),"")</f>
        <v/>
      </c>
      <c r="Q118" s="25">
        <f>IF($A118="","",IFERROR(IF(OR(NOT(ISNUMBER('Configuración'!$B$4)),NOT(ISNUMBER('Configuración'!$B$5)),'Configuración'!$B$5&lt;0,$B118="",$C118="",$D118="",$F118="",$G118="",$L118="",$R118="",NOT(ISNUMBER($C118)),$C118&lt;'Configuración'!$B$6,$C118&gt;'Configuración'!$B$4,NOT(ISNUMBER($H118)),$H118&lt;=0,NOT(ISNUMBER($J118)),$J118&lt;=0,COUNTIF('Configuración'!$E$4:$E$8,$D118)=0,COUNTIF('Configuración'!$A$10:$A$12,$G118)=0,COUNTIF('Configuración'!$D$4:$D$7,$L118)=0,COUNTIF('Configuración'!$F$4:$F$6,$R118)=0,COUNTIF($A$5:$A$204,$A118)&gt;1,LEN($A118)&gt;30,LEN($B118)&gt;40,LEN($E118)&gt;80,LEN($F118)&gt;100,LEN($S118)&gt;250),"Revisar datos",IF(OR(AND($L118="Pendiente",$M118&lt;&gt;""),AND($L118&lt;&gt;"Pendiente",$M118=""),AND($M118&lt;&gt;"",OR(NOT(ISNUMBER($M118)),$M118&lt;$C118,$M118&gt;'Configuración'!$B$4)),AND($N118&lt;&gt;"",OR(NOT(ISNUMBER($N118)),$N118&lt;$C118,$N118&gt;'Configuración'!$B$4)),AND($O118&lt;&gt;"",OR(NOT(ISNUMBER($O118)),$O118&lt;$C118,$O118&gt;='Configuración'!$B$7+1))),"Revisar datos",IF($L118&lt;&gt;"Pendiente","Cerrada",IF($K118&lt;='Configuración'!$B$4,"Vencida",IF($O118="","Sin próximo seguimiento",IF(OR(NOT(ISNUMBER($O118)),$O118&lt;$C118),"Revisar datos",IF($O118&lt;='Configuración'!$B$4,"Seguimiento ahora",IF(($K118-'Configuración'!$B$4)*24&lt;='Configuración'!$B$5,"Próxima a vencer","En plazo")))))))),"Revisar datos"))</f>
        <v/>
      </c>
      <c r="R118" s="21" t="n"/>
      <c r="S118" s="19" t="n"/>
    </row>
    <row r="119">
      <c r="A119" s="19" t="n"/>
      <c r="B119" s="19" t="n"/>
      <c r="C119" s="20" t="n"/>
      <c r="D119" s="21" t="n"/>
      <c r="E119" s="19" t="n"/>
      <c r="F119" s="19" t="n"/>
      <c r="G119" s="21" t="n"/>
      <c r="H119" s="22">
        <f>IF($A119="","",IFERROR(VLOOKUP($G119,'Configuración'!$A$10:$B$12,2,FALSE),""))</f>
        <v/>
      </c>
      <c r="I119" s="23" t="n"/>
      <c r="J119" s="22">
        <f>IF($A119="","",IFERROR(IF($I119&lt;&gt;"",$I119,$H119),""))</f>
        <v/>
      </c>
      <c r="K119" s="24">
        <f>IFERROR(IF(OR($A119="",$C119="",$J119="",NOT(ISNUMBER($C119)),NOT(ISNUMBER($J119)),$J119&lt;=0),"",$C119+$J119/24),"")</f>
        <v/>
      </c>
      <c r="L119" s="21" t="n"/>
      <c r="M119" s="20" t="n"/>
      <c r="N119" s="20" t="n"/>
      <c r="O119" s="20" t="n"/>
      <c r="P119" s="22">
        <f>IFERROR(IF(OR($A119="",$L119&lt;&gt;"Pendiente",$K119="",NOT(ISNUMBER('Configuración'!$B$4))),"",ROUND(($K119-'Configuración'!$B$4)*24,1)),"")</f>
        <v/>
      </c>
      <c r="Q119" s="25">
        <f>IF($A119="","",IFERROR(IF(OR(NOT(ISNUMBER('Configuración'!$B$4)),NOT(ISNUMBER('Configuración'!$B$5)),'Configuración'!$B$5&lt;0,$B119="",$C119="",$D119="",$F119="",$G119="",$L119="",$R119="",NOT(ISNUMBER($C119)),$C119&lt;'Configuración'!$B$6,$C119&gt;'Configuración'!$B$4,NOT(ISNUMBER($H119)),$H119&lt;=0,NOT(ISNUMBER($J119)),$J119&lt;=0,COUNTIF('Configuración'!$E$4:$E$8,$D119)=0,COUNTIF('Configuración'!$A$10:$A$12,$G119)=0,COUNTIF('Configuración'!$D$4:$D$7,$L119)=0,COUNTIF('Configuración'!$F$4:$F$6,$R119)=0,COUNTIF($A$5:$A$204,$A119)&gt;1,LEN($A119)&gt;30,LEN($B119)&gt;40,LEN($E119)&gt;80,LEN($F119)&gt;100,LEN($S119)&gt;250),"Revisar datos",IF(OR(AND($L119="Pendiente",$M119&lt;&gt;""),AND($L119&lt;&gt;"Pendiente",$M119=""),AND($M119&lt;&gt;"",OR(NOT(ISNUMBER($M119)),$M119&lt;$C119,$M119&gt;'Configuración'!$B$4)),AND($N119&lt;&gt;"",OR(NOT(ISNUMBER($N119)),$N119&lt;$C119,$N119&gt;'Configuración'!$B$4)),AND($O119&lt;&gt;"",OR(NOT(ISNUMBER($O119)),$O119&lt;$C119,$O119&gt;='Configuración'!$B$7+1))),"Revisar datos",IF($L119&lt;&gt;"Pendiente","Cerrada",IF($K119&lt;='Configuración'!$B$4,"Vencida",IF($O119="","Sin próximo seguimiento",IF(OR(NOT(ISNUMBER($O119)),$O119&lt;$C119),"Revisar datos",IF($O119&lt;='Configuración'!$B$4,"Seguimiento ahora",IF(($K119-'Configuración'!$B$4)*24&lt;='Configuración'!$B$5,"Próxima a vencer","En plazo")))))))),"Revisar datos"))</f>
        <v/>
      </c>
      <c r="R119" s="21" t="n"/>
      <c r="S119" s="19" t="n"/>
    </row>
    <row r="120">
      <c r="A120" s="19" t="n"/>
      <c r="B120" s="19" t="n"/>
      <c r="C120" s="20" t="n"/>
      <c r="D120" s="21" t="n"/>
      <c r="E120" s="19" t="n"/>
      <c r="F120" s="19" t="n"/>
      <c r="G120" s="21" t="n"/>
      <c r="H120" s="22">
        <f>IF($A120="","",IFERROR(VLOOKUP($G120,'Configuración'!$A$10:$B$12,2,FALSE),""))</f>
        <v/>
      </c>
      <c r="I120" s="23" t="n"/>
      <c r="J120" s="22">
        <f>IF($A120="","",IFERROR(IF($I120&lt;&gt;"",$I120,$H120),""))</f>
        <v/>
      </c>
      <c r="K120" s="24">
        <f>IFERROR(IF(OR($A120="",$C120="",$J120="",NOT(ISNUMBER($C120)),NOT(ISNUMBER($J120)),$J120&lt;=0),"",$C120+$J120/24),"")</f>
        <v/>
      </c>
      <c r="L120" s="21" t="n"/>
      <c r="M120" s="20" t="n"/>
      <c r="N120" s="20" t="n"/>
      <c r="O120" s="20" t="n"/>
      <c r="P120" s="22">
        <f>IFERROR(IF(OR($A120="",$L120&lt;&gt;"Pendiente",$K120="",NOT(ISNUMBER('Configuración'!$B$4))),"",ROUND(($K120-'Configuración'!$B$4)*24,1)),"")</f>
        <v/>
      </c>
      <c r="Q120" s="25">
        <f>IF($A120="","",IFERROR(IF(OR(NOT(ISNUMBER('Configuración'!$B$4)),NOT(ISNUMBER('Configuración'!$B$5)),'Configuración'!$B$5&lt;0,$B120="",$C120="",$D120="",$F120="",$G120="",$L120="",$R120="",NOT(ISNUMBER($C120)),$C120&lt;'Configuración'!$B$6,$C120&gt;'Configuración'!$B$4,NOT(ISNUMBER($H120)),$H120&lt;=0,NOT(ISNUMBER($J120)),$J120&lt;=0,COUNTIF('Configuración'!$E$4:$E$8,$D120)=0,COUNTIF('Configuración'!$A$10:$A$12,$G120)=0,COUNTIF('Configuración'!$D$4:$D$7,$L120)=0,COUNTIF('Configuración'!$F$4:$F$6,$R120)=0,COUNTIF($A$5:$A$204,$A120)&gt;1,LEN($A120)&gt;30,LEN($B120)&gt;40,LEN($E120)&gt;80,LEN($F120)&gt;100,LEN($S120)&gt;250),"Revisar datos",IF(OR(AND($L120="Pendiente",$M120&lt;&gt;""),AND($L120&lt;&gt;"Pendiente",$M120=""),AND($M120&lt;&gt;"",OR(NOT(ISNUMBER($M120)),$M120&lt;$C120,$M120&gt;'Configuración'!$B$4)),AND($N120&lt;&gt;"",OR(NOT(ISNUMBER($N120)),$N120&lt;$C120,$N120&gt;'Configuración'!$B$4)),AND($O120&lt;&gt;"",OR(NOT(ISNUMBER($O120)),$O120&lt;$C120,$O120&gt;='Configuración'!$B$7+1))),"Revisar datos",IF($L120&lt;&gt;"Pendiente","Cerrada",IF($K120&lt;='Configuración'!$B$4,"Vencida",IF($O120="","Sin próximo seguimiento",IF(OR(NOT(ISNUMBER($O120)),$O120&lt;$C120),"Revisar datos",IF($O120&lt;='Configuración'!$B$4,"Seguimiento ahora",IF(($K120-'Configuración'!$B$4)*24&lt;='Configuración'!$B$5,"Próxima a vencer","En plazo")))))))),"Revisar datos"))</f>
        <v/>
      </c>
      <c r="R120" s="21" t="n"/>
      <c r="S120" s="19" t="n"/>
    </row>
    <row r="121">
      <c r="A121" s="19" t="n"/>
      <c r="B121" s="19" t="n"/>
      <c r="C121" s="20" t="n"/>
      <c r="D121" s="21" t="n"/>
      <c r="E121" s="19" t="n"/>
      <c r="F121" s="19" t="n"/>
      <c r="G121" s="21" t="n"/>
      <c r="H121" s="22">
        <f>IF($A121="","",IFERROR(VLOOKUP($G121,'Configuración'!$A$10:$B$12,2,FALSE),""))</f>
        <v/>
      </c>
      <c r="I121" s="23" t="n"/>
      <c r="J121" s="22">
        <f>IF($A121="","",IFERROR(IF($I121&lt;&gt;"",$I121,$H121),""))</f>
        <v/>
      </c>
      <c r="K121" s="24">
        <f>IFERROR(IF(OR($A121="",$C121="",$J121="",NOT(ISNUMBER($C121)),NOT(ISNUMBER($J121)),$J121&lt;=0),"",$C121+$J121/24),"")</f>
        <v/>
      </c>
      <c r="L121" s="21" t="n"/>
      <c r="M121" s="20" t="n"/>
      <c r="N121" s="20" t="n"/>
      <c r="O121" s="20" t="n"/>
      <c r="P121" s="22">
        <f>IFERROR(IF(OR($A121="",$L121&lt;&gt;"Pendiente",$K121="",NOT(ISNUMBER('Configuración'!$B$4))),"",ROUND(($K121-'Configuración'!$B$4)*24,1)),"")</f>
        <v/>
      </c>
      <c r="Q121" s="25">
        <f>IF($A121="","",IFERROR(IF(OR(NOT(ISNUMBER('Configuración'!$B$4)),NOT(ISNUMBER('Configuración'!$B$5)),'Configuración'!$B$5&lt;0,$B121="",$C121="",$D121="",$F121="",$G121="",$L121="",$R121="",NOT(ISNUMBER($C121)),$C121&lt;'Configuración'!$B$6,$C121&gt;'Configuración'!$B$4,NOT(ISNUMBER($H121)),$H121&lt;=0,NOT(ISNUMBER($J121)),$J121&lt;=0,COUNTIF('Configuración'!$E$4:$E$8,$D121)=0,COUNTIF('Configuración'!$A$10:$A$12,$G121)=0,COUNTIF('Configuración'!$D$4:$D$7,$L121)=0,COUNTIF('Configuración'!$F$4:$F$6,$R121)=0,COUNTIF($A$5:$A$204,$A121)&gt;1,LEN($A121)&gt;30,LEN($B121)&gt;40,LEN($E121)&gt;80,LEN($F121)&gt;100,LEN($S121)&gt;250),"Revisar datos",IF(OR(AND($L121="Pendiente",$M121&lt;&gt;""),AND($L121&lt;&gt;"Pendiente",$M121=""),AND($M121&lt;&gt;"",OR(NOT(ISNUMBER($M121)),$M121&lt;$C121,$M121&gt;'Configuración'!$B$4)),AND($N121&lt;&gt;"",OR(NOT(ISNUMBER($N121)),$N121&lt;$C121,$N121&gt;'Configuración'!$B$4)),AND($O121&lt;&gt;"",OR(NOT(ISNUMBER($O121)),$O121&lt;$C121,$O121&gt;='Configuración'!$B$7+1))),"Revisar datos",IF($L121&lt;&gt;"Pendiente","Cerrada",IF($K121&lt;='Configuración'!$B$4,"Vencida",IF($O121="","Sin próximo seguimiento",IF(OR(NOT(ISNUMBER($O121)),$O121&lt;$C121),"Revisar datos",IF($O121&lt;='Configuración'!$B$4,"Seguimiento ahora",IF(($K121-'Configuración'!$B$4)*24&lt;='Configuración'!$B$5,"Próxima a vencer","En plazo")))))))),"Revisar datos"))</f>
        <v/>
      </c>
      <c r="R121" s="21" t="n"/>
      <c r="S121" s="19" t="n"/>
    </row>
    <row r="122">
      <c r="A122" s="19" t="n"/>
      <c r="B122" s="19" t="n"/>
      <c r="C122" s="20" t="n"/>
      <c r="D122" s="21" t="n"/>
      <c r="E122" s="19" t="n"/>
      <c r="F122" s="19" t="n"/>
      <c r="G122" s="21" t="n"/>
      <c r="H122" s="22">
        <f>IF($A122="","",IFERROR(VLOOKUP($G122,'Configuración'!$A$10:$B$12,2,FALSE),""))</f>
        <v/>
      </c>
      <c r="I122" s="23" t="n"/>
      <c r="J122" s="22">
        <f>IF($A122="","",IFERROR(IF($I122&lt;&gt;"",$I122,$H122),""))</f>
        <v/>
      </c>
      <c r="K122" s="24">
        <f>IFERROR(IF(OR($A122="",$C122="",$J122="",NOT(ISNUMBER($C122)),NOT(ISNUMBER($J122)),$J122&lt;=0),"",$C122+$J122/24),"")</f>
        <v/>
      </c>
      <c r="L122" s="21" t="n"/>
      <c r="M122" s="20" t="n"/>
      <c r="N122" s="20" t="n"/>
      <c r="O122" s="20" t="n"/>
      <c r="P122" s="22">
        <f>IFERROR(IF(OR($A122="",$L122&lt;&gt;"Pendiente",$K122="",NOT(ISNUMBER('Configuración'!$B$4))),"",ROUND(($K122-'Configuración'!$B$4)*24,1)),"")</f>
        <v/>
      </c>
      <c r="Q122" s="25">
        <f>IF($A122="","",IFERROR(IF(OR(NOT(ISNUMBER('Configuración'!$B$4)),NOT(ISNUMBER('Configuración'!$B$5)),'Configuración'!$B$5&lt;0,$B122="",$C122="",$D122="",$F122="",$G122="",$L122="",$R122="",NOT(ISNUMBER($C122)),$C122&lt;'Configuración'!$B$6,$C122&gt;'Configuración'!$B$4,NOT(ISNUMBER($H122)),$H122&lt;=0,NOT(ISNUMBER($J122)),$J122&lt;=0,COUNTIF('Configuración'!$E$4:$E$8,$D122)=0,COUNTIF('Configuración'!$A$10:$A$12,$G122)=0,COUNTIF('Configuración'!$D$4:$D$7,$L122)=0,COUNTIF('Configuración'!$F$4:$F$6,$R122)=0,COUNTIF($A$5:$A$204,$A122)&gt;1,LEN($A122)&gt;30,LEN($B122)&gt;40,LEN($E122)&gt;80,LEN($F122)&gt;100,LEN($S122)&gt;250),"Revisar datos",IF(OR(AND($L122="Pendiente",$M122&lt;&gt;""),AND($L122&lt;&gt;"Pendiente",$M122=""),AND($M122&lt;&gt;"",OR(NOT(ISNUMBER($M122)),$M122&lt;$C122,$M122&gt;'Configuración'!$B$4)),AND($N122&lt;&gt;"",OR(NOT(ISNUMBER($N122)),$N122&lt;$C122,$N122&gt;'Configuración'!$B$4)),AND($O122&lt;&gt;"",OR(NOT(ISNUMBER($O122)),$O122&lt;$C122,$O122&gt;='Configuración'!$B$7+1))),"Revisar datos",IF($L122&lt;&gt;"Pendiente","Cerrada",IF($K122&lt;='Configuración'!$B$4,"Vencida",IF($O122="","Sin próximo seguimiento",IF(OR(NOT(ISNUMBER($O122)),$O122&lt;$C122),"Revisar datos",IF($O122&lt;='Configuración'!$B$4,"Seguimiento ahora",IF(($K122-'Configuración'!$B$4)*24&lt;='Configuración'!$B$5,"Próxima a vencer","En plazo")))))))),"Revisar datos"))</f>
        <v/>
      </c>
      <c r="R122" s="21" t="n"/>
      <c r="S122" s="19" t="n"/>
    </row>
    <row r="123">
      <c r="A123" s="19" t="n"/>
      <c r="B123" s="19" t="n"/>
      <c r="C123" s="20" t="n"/>
      <c r="D123" s="21" t="n"/>
      <c r="E123" s="19" t="n"/>
      <c r="F123" s="19" t="n"/>
      <c r="G123" s="21" t="n"/>
      <c r="H123" s="22">
        <f>IF($A123="","",IFERROR(VLOOKUP($G123,'Configuración'!$A$10:$B$12,2,FALSE),""))</f>
        <v/>
      </c>
      <c r="I123" s="23" t="n"/>
      <c r="J123" s="22">
        <f>IF($A123="","",IFERROR(IF($I123&lt;&gt;"",$I123,$H123),""))</f>
        <v/>
      </c>
      <c r="K123" s="24">
        <f>IFERROR(IF(OR($A123="",$C123="",$J123="",NOT(ISNUMBER($C123)),NOT(ISNUMBER($J123)),$J123&lt;=0),"",$C123+$J123/24),"")</f>
        <v/>
      </c>
      <c r="L123" s="21" t="n"/>
      <c r="M123" s="20" t="n"/>
      <c r="N123" s="20" t="n"/>
      <c r="O123" s="20" t="n"/>
      <c r="P123" s="22">
        <f>IFERROR(IF(OR($A123="",$L123&lt;&gt;"Pendiente",$K123="",NOT(ISNUMBER('Configuración'!$B$4))),"",ROUND(($K123-'Configuración'!$B$4)*24,1)),"")</f>
        <v/>
      </c>
      <c r="Q123" s="25">
        <f>IF($A123="","",IFERROR(IF(OR(NOT(ISNUMBER('Configuración'!$B$4)),NOT(ISNUMBER('Configuración'!$B$5)),'Configuración'!$B$5&lt;0,$B123="",$C123="",$D123="",$F123="",$G123="",$L123="",$R123="",NOT(ISNUMBER($C123)),$C123&lt;'Configuración'!$B$6,$C123&gt;'Configuración'!$B$4,NOT(ISNUMBER($H123)),$H123&lt;=0,NOT(ISNUMBER($J123)),$J123&lt;=0,COUNTIF('Configuración'!$E$4:$E$8,$D123)=0,COUNTIF('Configuración'!$A$10:$A$12,$G123)=0,COUNTIF('Configuración'!$D$4:$D$7,$L123)=0,COUNTIF('Configuración'!$F$4:$F$6,$R123)=0,COUNTIF($A$5:$A$204,$A123)&gt;1,LEN($A123)&gt;30,LEN($B123)&gt;40,LEN($E123)&gt;80,LEN($F123)&gt;100,LEN($S123)&gt;250),"Revisar datos",IF(OR(AND($L123="Pendiente",$M123&lt;&gt;""),AND($L123&lt;&gt;"Pendiente",$M123=""),AND($M123&lt;&gt;"",OR(NOT(ISNUMBER($M123)),$M123&lt;$C123,$M123&gt;'Configuración'!$B$4)),AND($N123&lt;&gt;"",OR(NOT(ISNUMBER($N123)),$N123&lt;$C123,$N123&gt;'Configuración'!$B$4)),AND($O123&lt;&gt;"",OR(NOT(ISNUMBER($O123)),$O123&lt;$C123,$O123&gt;='Configuración'!$B$7+1))),"Revisar datos",IF($L123&lt;&gt;"Pendiente","Cerrada",IF($K123&lt;='Configuración'!$B$4,"Vencida",IF($O123="","Sin próximo seguimiento",IF(OR(NOT(ISNUMBER($O123)),$O123&lt;$C123),"Revisar datos",IF($O123&lt;='Configuración'!$B$4,"Seguimiento ahora",IF(($K123-'Configuración'!$B$4)*24&lt;='Configuración'!$B$5,"Próxima a vencer","En plazo")))))))),"Revisar datos"))</f>
        <v/>
      </c>
      <c r="R123" s="21" t="n"/>
      <c r="S123" s="19" t="n"/>
    </row>
    <row r="124">
      <c r="A124" s="19" t="n"/>
      <c r="B124" s="19" t="n"/>
      <c r="C124" s="20" t="n"/>
      <c r="D124" s="21" t="n"/>
      <c r="E124" s="19" t="n"/>
      <c r="F124" s="19" t="n"/>
      <c r="G124" s="21" t="n"/>
      <c r="H124" s="22">
        <f>IF($A124="","",IFERROR(VLOOKUP($G124,'Configuración'!$A$10:$B$12,2,FALSE),""))</f>
        <v/>
      </c>
      <c r="I124" s="23" t="n"/>
      <c r="J124" s="22">
        <f>IF($A124="","",IFERROR(IF($I124&lt;&gt;"",$I124,$H124),""))</f>
        <v/>
      </c>
      <c r="K124" s="24">
        <f>IFERROR(IF(OR($A124="",$C124="",$J124="",NOT(ISNUMBER($C124)),NOT(ISNUMBER($J124)),$J124&lt;=0),"",$C124+$J124/24),"")</f>
        <v/>
      </c>
      <c r="L124" s="21" t="n"/>
      <c r="M124" s="20" t="n"/>
      <c r="N124" s="20" t="n"/>
      <c r="O124" s="20" t="n"/>
      <c r="P124" s="22">
        <f>IFERROR(IF(OR($A124="",$L124&lt;&gt;"Pendiente",$K124="",NOT(ISNUMBER('Configuración'!$B$4))),"",ROUND(($K124-'Configuración'!$B$4)*24,1)),"")</f>
        <v/>
      </c>
      <c r="Q124" s="25">
        <f>IF($A124="","",IFERROR(IF(OR(NOT(ISNUMBER('Configuración'!$B$4)),NOT(ISNUMBER('Configuración'!$B$5)),'Configuración'!$B$5&lt;0,$B124="",$C124="",$D124="",$F124="",$G124="",$L124="",$R124="",NOT(ISNUMBER($C124)),$C124&lt;'Configuración'!$B$6,$C124&gt;'Configuración'!$B$4,NOT(ISNUMBER($H124)),$H124&lt;=0,NOT(ISNUMBER($J124)),$J124&lt;=0,COUNTIF('Configuración'!$E$4:$E$8,$D124)=0,COUNTIF('Configuración'!$A$10:$A$12,$G124)=0,COUNTIF('Configuración'!$D$4:$D$7,$L124)=0,COUNTIF('Configuración'!$F$4:$F$6,$R124)=0,COUNTIF($A$5:$A$204,$A124)&gt;1,LEN($A124)&gt;30,LEN($B124)&gt;40,LEN($E124)&gt;80,LEN($F124)&gt;100,LEN($S124)&gt;250),"Revisar datos",IF(OR(AND($L124="Pendiente",$M124&lt;&gt;""),AND($L124&lt;&gt;"Pendiente",$M124=""),AND($M124&lt;&gt;"",OR(NOT(ISNUMBER($M124)),$M124&lt;$C124,$M124&gt;'Configuración'!$B$4)),AND($N124&lt;&gt;"",OR(NOT(ISNUMBER($N124)),$N124&lt;$C124,$N124&gt;'Configuración'!$B$4)),AND($O124&lt;&gt;"",OR(NOT(ISNUMBER($O124)),$O124&lt;$C124,$O124&gt;='Configuración'!$B$7+1))),"Revisar datos",IF($L124&lt;&gt;"Pendiente","Cerrada",IF($K124&lt;='Configuración'!$B$4,"Vencida",IF($O124="","Sin próximo seguimiento",IF(OR(NOT(ISNUMBER($O124)),$O124&lt;$C124),"Revisar datos",IF($O124&lt;='Configuración'!$B$4,"Seguimiento ahora",IF(($K124-'Configuración'!$B$4)*24&lt;='Configuración'!$B$5,"Próxima a vencer","En plazo")))))))),"Revisar datos"))</f>
        <v/>
      </c>
      <c r="R124" s="21" t="n"/>
      <c r="S124" s="19" t="n"/>
    </row>
    <row r="125">
      <c r="A125" s="19" t="n"/>
      <c r="B125" s="19" t="n"/>
      <c r="C125" s="20" t="n"/>
      <c r="D125" s="21" t="n"/>
      <c r="E125" s="19" t="n"/>
      <c r="F125" s="19" t="n"/>
      <c r="G125" s="21" t="n"/>
      <c r="H125" s="22">
        <f>IF($A125="","",IFERROR(VLOOKUP($G125,'Configuración'!$A$10:$B$12,2,FALSE),""))</f>
        <v/>
      </c>
      <c r="I125" s="23" t="n"/>
      <c r="J125" s="22">
        <f>IF($A125="","",IFERROR(IF($I125&lt;&gt;"",$I125,$H125),""))</f>
        <v/>
      </c>
      <c r="K125" s="24">
        <f>IFERROR(IF(OR($A125="",$C125="",$J125="",NOT(ISNUMBER($C125)),NOT(ISNUMBER($J125)),$J125&lt;=0),"",$C125+$J125/24),"")</f>
        <v/>
      </c>
      <c r="L125" s="21" t="n"/>
      <c r="M125" s="20" t="n"/>
      <c r="N125" s="20" t="n"/>
      <c r="O125" s="20" t="n"/>
      <c r="P125" s="22">
        <f>IFERROR(IF(OR($A125="",$L125&lt;&gt;"Pendiente",$K125="",NOT(ISNUMBER('Configuración'!$B$4))),"",ROUND(($K125-'Configuración'!$B$4)*24,1)),"")</f>
        <v/>
      </c>
      <c r="Q125" s="25">
        <f>IF($A125="","",IFERROR(IF(OR(NOT(ISNUMBER('Configuración'!$B$4)),NOT(ISNUMBER('Configuración'!$B$5)),'Configuración'!$B$5&lt;0,$B125="",$C125="",$D125="",$F125="",$G125="",$L125="",$R125="",NOT(ISNUMBER($C125)),$C125&lt;'Configuración'!$B$6,$C125&gt;'Configuración'!$B$4,NOT(ISNUMBER($H125)),$H125&lt;=0,NOT(ISNUMBER($J125)),$J125&lt;=0,COUNTIF('Configuración'!$E$4:$E$8,$D125)=0,COUNTIF('Configuración'!$A$10:$A$12,$G125)=0,COUNTIF('Configuración'!$D$4:$D$7,$L125)=0,COUNTIF('Configuración'!$F$4:$F$6,$R125)=0,COUNTIF($A$5:$A$204,$A125)&gt;1,LEN($A125)&gt;30,LEN($B125)&gt;40,LEN($E125)&gt;80,LEN($F125)&gt;100,LEN($S125)&gt;250),"Revisar datos",IF(OR(AND($L125="Pendiente",$M125&lt;&gt;""),AND($L125&lt;&gt;"Pendiente",$M125=""),AND($M125&lt;&gt;"",OR(NOT(ISNUMBER($M125)),$M125&lt;$C125,$M125&gt;'Configuración'!$B$4)),AND($N125&lt;&gt;"",OR(NOT(ISNUMBER($N125)),$N125&lt;$C125,$N125&gt;'Configuración'!$B$4)),AND($O125&lt;&gt;"",OR(NOT(ISNUMBER($O125)),$O125&lt;$C125,$O125&gt;='Configuración'!$B$7+1))),"Revisar datos",IF($L125&lt;&gt;"Pendiente","Cerrada",IF($K125&lt;='Configuración'!$B$4,"Vencida",IF($O125="","Sin próximo seguimiento",IF(OR(NOT(ISNUMBER($O125)),$O125&lt;$C125),"Revisar datos",IF($O125&lt;='Configuración'!$B$4,"Seguimiento ahora",IF(($K125-'Configuración'!$B$4)*24&lt;='Configuración'!$B$5,"Próxima a vencer","En plazo")))))))),"Revisar datos"))</f>
        <v/>
      </c>
      <c r="R125" s="21" t="n"/>
      <c r="S125" s="19" t="n"/>
    </row>
    <row r="126">
      <c r="A126" s="19" t="n"/>
      <c r="B126" s="19" t="n"/>
      <c r="C126" s="20" t="n"/>
      <c r="D126" s="21" t="n"/>
      <c r="E126" s="19" t="n"/>
      <c r="F126" s="19" t="n"/>
      <c r="G126" s="21" t="n"/>
      <c r="H126" s="22">
        <f>IF($A126="","",IFERROR(VLOOKUP($G126,'Configuración'!$A$10:$B$12,2,FALSE),""))</f>
        <v/>
      </c>
      <c r="I126" s="23" t="n"/>
      <c r="J126" s="22">
        <f>IF($A126="","",IFERROR(IF($I126&lt;&gt;"",$I126,$H126),""))</f>
        <v/>
      </c>
      <c r="K126" s="24">
        <f>IFERROR(IF(OR($A126="",$C126="",$J126="",NOT(ISNUMBER($C126)),NOT(ISNUMBER($J126)),$J126&lt;=0),"",$C126+$J126/24),"")</f>
        <v/>
      </c>
      <c r="L126" s="21" t="n"/>
      <c r="M126" s="20" t="n"/>
      <c r="N126" s="20" t="n"/>
      <c r="O126" s="20" t="n"/>
      <c r="P126" s="22">
        <f>IFERROR(IF(OR($A126="",$L126&lt;&gt;"Pendiente",$K126="",NOT(ISNUMBER('Configuración'!$B$4))),"",ROUND(($K126-'Configuración'!$B$4)*24,1)),"")</f>
        <v/>
      </c>
      <c r="Q126" s="25">
        <f>IF($A126="","",IFERROR(IF(OR(NOT(ISNUMBER('Configuración'!$B$4)),NOT(ISNUMBER('Configuración'!$B$5)),'Configuración'!$B$5&lt;0,$B126="",$C126="",$D126="",$F126="",$G126="",$L126="",$R126="",NOT(ISNUMBER($C126)),$C126&lt;'Configuración'!$B$6,$C126&gt;'Configuración'!$B$4,NOT(ISNUMBER($H126)),$H126&lt;=0,NOT(ISNUMBER($J126)),$J126&lt;=0,COUNTIF('Configuración'!$E$4:$E$8,$D126)=0,COUNTIF('Configuración'!$A$10:$A$12,$G126)=0,COUNTIF('Configuración'!$D$4:$D$7,$L126)=0,COUNTIF('Configuración'!$F$4:$F$6,$R126)=0,COUNTIF($A$5:$A$204,$A126)&gt;1,LEN($A126)&gt;30,LEN($B126)&gt;40,LEN($E126)&gt;80,LEN($F126)&gt;100,LEN($S126)&gt;250),"Revisar datos",IF(OR(AND($L126="Pendiente",$M126&lt;&gt;""),AND($L126&lt;&gt;"Pendiente",$M126=""),AND($M126&lt;&gt;"",OR(NOT(ISNUMBER($M126)),$M126&lt;$C126,$M126&gt;'Configuración'!$B$4)),AND($N126&lt;&gt;"",OR(NOT(ISNUMBER($N126)),$N126&lt;$C126,$N126&gt;'Configuración'!$B$4)),AND($O126&lt;&gt;"",OR(NOT(ISNUMBER($O126)),$O126&lt;$C126,$O126&gt;='Configuración'!$B$7+1))),"Revisar datos",IF($L126&lt;&gt;"Pendiente","Cerrada",IF($K126&lt;='Configuración'!$B$4,"Vencida",IF($O126="","Sin próximo seguimiento",IF(OR(NOT(ISNUMBER($O126)),$O126&lt;$C126),"Revisar datos",IF($O126&lt;='Configuración'!$B$4,"Seguimiento ahora",IF(($K126-'Configuración'!$B$4)*24&lt;='Configuración'!$B$5,"Próxima a vencer","En plazo")))))))),"Revisar datos"))</f>
        <v/>
      </c>
      <c r="R126" s="21" t="n"/>
      <c r="S126" s="19" t="n"/>
    </row>
    <row r="127">
      <c r="A127" s="19" t="n"/>
      <c r="B127" s="19" t="n"/>
      <c r="C127" s="20" t="n"/>
      <c r="D127" s="21" t="n"/>
      <c r="E127" s="19" t="n"/>
      <c r="F127" s="19" t="n"/>
      <c r="G127" s="21" t="n"/>
      <c r="H127" s="22">
        <f>IF($A127="","",IFERROR(VLOOKUP($G127,'Configuración'!$A$10:$B$12,2,FALSE),""))</f>
        <v/>
      </c>
      <c r="I127" s="23" t="n"/>
      <c r="J127" s="22">
        <f>IF($A127="","",IFERROR(IF($I127&lt;&gt;"",$I127,$H127),""))</f>
        <v/>
      </c>
      <c r="K127" s="24">
        <f>IFERROR(IF(OR($A127="",$C127="",$J127="",NOT(ISNUMBER($C127)),NOT(ISNUMBER($J127)),$J127&lt;=0),"",$C127+$J127/24),"")</f>
        <v/>
      </c>
      <c r="L127" s="21" t="n"/>
      <c r="M127" s="20" t="n"/>
      <c r="N127" s="20" t="n"/>
      <c r="O127" s="20" t="n"/>
      <c r="P127" s="22">
        <f>IFERROR(IF(OR($A127="",$L127&lt;&gt;"Pendiente",$K127="",NOT(ISNUMBER('Configuración'!$B$4))),"",ROUND(($K127-'Configuración'!$B$4)*24,1)),"")</f>
        <v/>
      </c>
      <c r="Q127" s="25">
        <f>IF($A127="","",IFERROR(IF(OR(NOT(ISNUMBER('Configuración'!$B$4)),NOT(ISNUMBER('Configuración'!$B$5)),'Configuración'!$B$5&lt;0,$B127="",$C127="",$D127="",$F127="",$G127="",$L127="",$R127="",NOT(ISNUMBER($C127)),$C127&lt;'Configuración'!$B$6,$C127&gt;'Configuración'!$B$4,NOT(ISNUMBER($H127)),$H127&lt;=0,NOT(ISNUMBER($J127)),$J127&lt;=0,COUNTIF('Configuración'!$E$4:$E$8,$D127)=0,COUNTIF('Configuración'!$A$10:$A$12,$G127)=0,COUNTIF('Configuración'!$D$4:$D$7,$L127)=0,COUNTIF('Configuración'!$F$4:$F$6,$R127)=0,COUNTIF($A$5:$A$204,$A127)&gt;1,LEN($A127)&gt;30,LEN($B127)&gt;40,LEN($E127)&gt;80,LEN($F127)&gt;100,LEN($S127)&gt;250),"Revisar datos",IF(OR(AND($L127="Pendiente",$M127&lt;&gt;""),AND($L127&lt;&gt;"Pendiente",$M127=""),AND($M127&lt;&gt;"",OR(NOT(ISNUMBER($M127)),$M127&lt;$C127,$M127&gt;'Configuración'!$B$4)),AND($N127&lt;&gt;"",OR(NOT(ISNUMBER($N127)),$N127&lt;$C127,$N127&gt;'Configuración'!$B$4)),AND($O127&lt;&gt;"",OR(NOT(ISNUMBER($O127)),$O127&lt;$C127,$O127&gt;='Configuración'!$B$7+1))),"Revisar datos",IF($L127&lt;&gt;"Pendiente","Cerrada",IF($K127&lt;='Configuración'!$B$4,"Vencida",IF($O127="","Sin próximo seguimiento",IF(OR(NOT(ISNUMBER($O127)),$O127&lt;$C127),"Revisar datos",IF($O127&lt;='Configuración'!$B$4,"Seguimiento ahora",IF(($K127-'Configuración'!$B$4)*24&lt;='Configuración'!$B$5,"Próxima a vencer","En plazo")))))))),"Revisar datos"))</f>
        <v/>
      </c>
      <c r="R127" s="21" t="n"/>
      <c r="S127" s="19" t="n"/>
    </row>
    <row r="128">
      <c r="A128" s="19" t="n"/>
      <c r="B128" s="19" t="n"/>
      <c r="C128" s="20" t="n"/>
      <c r="D128" s="21" t="n"/>
      <c r="E128" s="19" t="n"/>
      <c r="F128" s="19" t="n"/>
      <c r="G128" s="21" t="n"/>
      <c r="H128" s="22">
        <f>IF($A128="","",IFERROR(VLOOKUP($G128,'Configuración'!$A$10:$B$12,2,FALSE),""))</f>
        <v/>
      </c>
      <c r="I128" s="23" t="n"/>
      <c r="J128" s="22">
        <f>IF($A128="","",IFERROR(IF($I128&lt;&gt;"",$I128,$H128),""))</f>
        <v/>
      </c>
      <c r="K128" s="24">
        <f>IFERROR(IF(OR($A128="",$C128="",$J128="",NOT(ISNUMBER($C128)),NOT(ISNUMBER($J128)),$J128&lt;=0),"",$C128+$J128/24),"")</f>
        <v/>
      </c>
      <c r="L128" s="21" t="n"/>
      <c r="M128" s="20" t="n"/>
      <c r="N128" s="20" t="n"/>
      <c r="O128" s="20" t="n"/>
      <c r="P128" s="22">
        <f>IFERROR(IF(OR($A128="",$L128&lt;&gt;"Pendiente",$K128="",NOT(ISNUMBER('Configuración'!$B$4))),"",ROUND(($K128-'Configuración'!$B$4)*24,1)),"")</f>
        <v/>
      </c>
      <c r="Q128" s="25">
        <f>IF($A128="","",IFERROR(IF(OR(NOT(ISNUMBER('Configuración'!$B$4)),NOT(ISNUMBER('Configuración'!$B$5)),'Configuración'!$B$5&lt;0,$B128="",$C128="",$D128="",$F128="",$G128="",$L128="",$R128="",NOT(ISNUMBER($C128)),$C128&lt;'Configuración'!$B$6,$C128&gt;'Configuración'!$B$4,NOT(ISNUMBER($H128)),$H128&lt;=0,NOT(ISNUMBER($J128)),$J128&lt;=0,COUNTIF('Configuración'!$E$4:$E$8,$D128)=0,COUNTIF('Configuración'!$A$10:$A$12,$G128)=0,COUNTIF('Configuración'!$D$4:$D$7,$L128)=0,COUNTIF('Configuración'!$F$4:$F$6,$R128)=0,COUNTIF($A$5:$A$204,$A128)&gt;1,LEN($A128)&gt;30,LEN($B128)&gt;40,LEN($E128)&gt;80,LEN($F128)&gt;100,LEN($S128)&gt;250),"Revisar datos",IF(OR(AND($L128="Pendiente",$M128&lt;&gt;""),AND($L128&lt;&gt;"Pendiente",$M128=""),AND($M128&lt;&gt;"",OR(NOT(ISNUMBER($M128)),$M128&lt;$C128,$M128&gt;'Configuración'!$B$4)),AND($N128&lt;&gt;"",OR(NOT(ISNUMBER($N128)),$N128&lt;$C128,$N128&gt;'Configuración'!$B$4)),AND($O128&lt;&gt;"",OR(NOT(ISNUMBER($O128)),$O128&lt;$C128,$O128&gt;='Configuración'!$B$7+1))),"Revisar datos",IF($L128&lt;&gt;"Pendiente","Cerrada",IF($K128&lt;='Configuración'!$B$4,"Vencida",IF($O128="","Sin próximo seguimiento",IF(OR(NOT(ISNUMBER($O128)),$O128&lt;$C128),"Revisar datos",IF($O128&lt;='Configuración'!$B$4,"Seguimiento ahora",IF(($K128-'Configuración'!$B$4)*24&lt;='Configuración'!$B$5,"Próxima a vencer","En plazo")))))))),"Revisar datos"))</f>
        <v/>
      </c>
      <c r="R128" s="21" t="n"/>
      <c r="S128" s="19" t="n"/>
    </row>
    <row r="129">
      <c r="A129" s="19" t="n"/>
      <c r="B129" s="19" t="n"/>
      <c r="C129" s="20" t="n"/>
      <c r="D129" s="21" t="n"/>
      <c r="E129" s="19" t="n"/>
      <c r="F129" s="19" t="n"/>
      <c r="G129" s="21" t="n"/>
      <c r="H129" s="22">
        <f>IF($A129="","",IFERROR(VLOOKUP($G129,'Configuración'!$A$10:$B$12,2,FALSE),""))</f>
        <v/>
      </c>
      <c r="I129" s="23" t="n"/>
      <c r="J129" s="22">
        <f>IF($A129="","",IFERROR(IF($I129&lt;&gt;"",$I129,$H129),""))</f>
        <v/>
      </c>
      <c r="K129" s="24">
        <f>IFERROR(IF(OR($A129="",$C129="",$J129="",NOT(ISNUMBER($C129)),NOT(ISNUMBER($J129)),$J129&lt;=0),"",$C129+$J129/24),"")</f>
        <v/>
      </c>
      <c r="L129" s="21" t="n"/>
      <c r="M129" s="20" t="n"/>
      <c r="N129" s="20" t="n"/>
      <c r="O129" s="20" t="n"/>
      <c r="P129" s="22">
        <f>IFERROR(IF(OR($A129="",$L129&lt;&gt;"Pendiente",$K129="",NOT(ISNUMBER('Configuración'!$B$4))),"",ROUND(($K129-'Configuración'!$B$4)*24,1)),"")</f>
        <v/>
      </c>
      <c r="Q129" s="25">
        <f>IF($A129="","",IFERROR(IF(OR(NOT(ISNUMBER('Configuración'!$B$4)),NOT(ISNUMBER('Configuración'!$B$5)),'Configuración'!$B$5&lt;0,$B129="",$C129="",$D129="",$F129="",$G129="",$L129="",$R129="",NOT(ISNUMBER($C129)),$C129&lt;'Configuración'!$B$6,$C129&gt;'Configuración'!$B$4,NOT(ISNUMBER($H129)),$H129&lt;=0,NOT(ISNUMBER($J129)),$J129&lt;=0,COUNTIF('Configuración'!$E$4:$E$8,$D129)=0,COUNTIF('Configuración'!$A$10:$A$12,$G129)=0,COUNTIF('Configuración'!$D$4:$D$7,$L129)=0,COUNTIF('Configuración'!$F$4:$F$6,$R129)=0,COUNTIF($A$5:$A$204,$A129)&gt;1,LEN($A129)&gt;30,LEN($B129)&gt;40,LEN($E129)&gt;80,LEN($F129)&gt;100,LEN($S129)&gt;250),"Revisar datos",IF(OR(AND($L129="Pendiente",$M129&lt;&gt;""),AND($L129&lt;&gt;"Pendiente",$M129=""),AND($M129&lt;&gt;"",OR(NOT(ISNUMBER($M129)),$M129&lt;$C129,$M129&gt;'Configuración'!$B$4)),AND($N129&lt;&gt;"",OR(NOT(ISNUMBER($N129)),$N129&lt;$C129,$N129&gt;'Configuración'!$B$4)),AND($O129&lt;&gt;"",OR(NOT(ISNUMBER($O129)),$O129&lt;$C129,$O129&gt;='Configuración'!$B$7+1))),"Revisar datos",IF($L129&lt;&gt;"Pendiente","Cerrada",IF($K129&lt;='Configuración'!$B$4,"Vencida",IF($O129="","Sin próximo seguimiento",IF(OR(NOT(ISNUMBER($O129)),$O129&lt;$C129),"Revisar datos",IF($O129&lt;='Configuración'!$B$4,"Seguimiento ahora",IF(($K129-'Configuración'!$B$4)*24&lt;='Configuración'!$B$5,"Próxima a vencer","En plazo")))))))),"Revisar datos"))</f>
        <v/>
      </c>
      <c r="R129" s="21" t="n"/>
      <c r="S129" s="19" t="n"/>
    </row>
    <row r="130">
      <c r="A130" s="19" t="n"/>
      <c r="B130" s="19" t="n"/>
      <c r="C130" s="20" t="n"/>
      <c r="D130" s="21" t="n"/>
      <c r="E130" s="19" t="n"/>
      <c r="F130" s="19" t="n"/>
      <c r="G130" s="21" t="n"/>
      <c r="H130" s="22">
        <f>IF($A130="","",IFERROR(VLOOKUP($G130,'Configuración'!$A$10:$B$12,2,FALSE),""))</f>
        <v/>
      </c>
      <c r="I130" s="23" t="n"/>
      <c r="J130" s="22">
        <f>IF($A130="","",IFERROR(IF($I130&lt;&gt;"",$I130,$H130),""))</f>
        <v/>
      </c>
      <c r="K130" s="24">
        <f>IFERROR(IF(OR($A130="",$C130="",$J130="",NOT(ISNUMBER($C130)),NOT(ISNUMBER($J130)),$J130&lt;=0),"",$C130+$J130/24),"")</f>
        <v/>
      </c>
      <c r="L130" s="21" t="n"/>
      <c r="M130" s="20" t="n"/>
      <c r="N130" s="20" t="n"/>
      <c r="O130" s="20" t="n"/>
      <c r="P130" s="22">
        <f>IFERROR(IF(OR($A130="",$L130&lt;&gt;"Pendiente",$K130="",NOT(ISNUMBER('Configuración'!$B$4))),"",ROUND(($K130-'Configuración'!$B$4)*24,1)),"")</f>
        <v/>
      </c>
      <c r="Q130" s="25">
        <f>IF($A130="","",IFERROR(IF(OR(NOT(ISNUMBER('Configuración'!$B$4)),NOT(ISNUMBER('Configuración'!$B$5)),'Configuración'!$B$5&lt;0,$B130="",$C130="",$D130="",$F130="",$G130="",$L130="",$R130="",NOT(ISNUMBER($C130)),$C130&lt;'Configuración'!$B$6,$C130&gt;'Configuración'!$B$4,NOT(ISNUMBER($H130)),$H130&lt;=0,NOT(ISNUMBER($J130)),$J130&lt;=0,COUNTIF('Configuración'!$E$4:$E$8,$D130)=0,COUNTIF('Configuración'!$A$10:$A$12,$G130)=0,COUNTIF('Configuración'!$D$4:$D$7,$L130)=0,COUNTIF('Configuración'!$F$4:$F$6,$R130)=0,COUNTIF($A$5:$A$204,$A130)&gt;1,LEN($A130)&gt;30,LEN($B130)&gt;40,LEN($E130)&gt;80,LEN($F130)&gt;100,LEN($S130)&gt;250),"Revisar datos",IF(OR(AND($L130="Pendiente",$M130&lt;&gt;""),AND($L130&lt;&gt;"Pendiente",$M130=""),AND($M130&lt;&gt;"",OR(NOT(ISNUMBER($M130)),$M130&lt;$C130,$M130&gt;'Configuración'!$B$4)),AND($N130&lt;&gt;"",OR(NOT(ISNUMBER($N130)),$N130&lt;$C130,$N130&gt;'Configuración'!$B$4)),AND($O130&lt;&gt;"",OR(NOT(ISNUMBER($O130)),$O130&lt;$C130,$O130&gt;='Configuración'!$B$7+1))),"Revisar datos",IF($L130&lt;&gt;"Pendiente","Cerrada",IF($K130&lt;='Configuración'!$B$4,"Vencida",IF($O130="","Sin próximo seguimiento",IF(OR(NOT(ISNUMBER($O130)),$O130&lt;$C130),"Revisar datos",IF($O130&lt;='Configuración'!$B$4,"Seguimiento ahora",IF(($K130-'Configuración'!$B$4)*24&lt;='Configuración'!$B$5,"Próxima a vencer","En plazo")))))))),"Revisar datos"))</f>
        <v/>
      </c>
      <c r="R130" s="21" t="n"/>
      <c r="S130" s="19" t="n"/>
    </row>
    <row r="131">
      <c r="A131" s="19" t="n"/>
      <c r="B131" s="19" t="n"/>
      <c r="C131" s="20" t="n"/>
      <c r="D131" s="21" t="n"/>
      <c r="E131" s="19" t="n"/>
      <c r="F131" s="19" t="n"/>
      <c r="G131" s="21" t="n"/>
      <c r="H131" s="22">
        <f>IF($A131="","",IFERROR(VLOOKUP($G131,'Configuración'!$A$10:$B$12,2,FALSE),""))</f>
        <v/>
      </c>
      <c r="I131" s="23" t="n"/>
      <c r="J131" s="22">
        <f>IF($A131="","",IFERROR(IF($I131&lt;&gt;"",$I131,$H131),""))</f>
        <v/>
      </c>
      <c r="K131" s="24">
        <f>IFERROR(IF(OR($A131="",$C131="",$J131="",NOT(ISNUMBER($C131)),NOT(ISNUMBER($J131)),$J131&lt;=0),"",$C131+$J131/24),"")</f>
        <v/>
      </c>
      <c r="L131" s="21" t="n"/>
      <c r="M131" s="20" t="n"/>
      <c r="N131" s="20" t="n"/>
      <c r="O131" s="20" t="n"/>
      <c r="P131" s="22">
        <f>IFERROR(IF(OR($A131="",$L131&lt;&gt;"Pendiente",$K131="",NOT(ISNUMBER('Configuración'!$B$4))),"",ROUND(($K131-'Configuración'!$B$4)*24,1)),"")</f>
        <v/>
      </c>
      <c r="Q131" s="25">
        <f>IF($A131="","",IFERROR(IF(OR(NOT(ISNUMBER('Configuración'!$B$4)),NOT(ISNUMBER('Configuración'!$B$5)),'Configuración'!$B$5&lt;0,$B131="",$C131="",$D131="",$F131="",$G131="",$L131="",$R131="",NOT(ISNUMBER($C131)),$C131&lt;'Configuración'!$B$6,$C131&gt;'Configuración'!$B$4,NOT(ISNUMBER($H131)),$H131&lt;=0,NOT(ISNUMBER($J131)),$J131&lt;=0,COUNTIF('Configuración'!$E$4:$E$8,$D131)=0,COUNTIF('Configuración'!$A$10:$A$12,$G131)=0,COUNTIF('Configuración'!$D$4:$D$7,$L131)=0,COUNTIF('Configuración'!$F$4:$F$6,$R131)=0,COUNTIF($A$5:$A$204,$A131)&gt;1,LEN($A131)&gt;30,LEN($B131)&gt;40,LEN($E131)&gt;80,LEN($F131)&gt;100,LEN($S131)&gt;250),"Revisar datos",IF(OR(AND($L131="Pendiente",$M131&lt;&gt;""),AND($L131&lt;&gt;"Pendiente",$M131=""),AND($M131&lt;&gt;"",OR(NOT(ISNUMBER($M131)),$M131&lt;$C131,$M131&gt;'Configuración'!$B$4)),AND($N131&lt;&gt;"",OR(NOT(ISNUMBER($N131)),$N131&lt;$C131,$N131&gt;'Configuración'!$B$4)),AND($O131&lt;&gt;"",OR(NOT(ISNUMBER($O131)),$O131&lt;$C131,$O131&gt;='Configuración'!$B$7+1))),"Revisar datos",IF($L131&lt;&gt;"Pendiente","Cerrada",IF($K131&lt;='Configuración'!$B$4,"Vencida",IF($O131="","Sin próximo seguimiento",IF(OR(NOT(ISNUMBER($O131)),$O131&lt;$C131),"Revisar datos",IF($O131&lt;='Configuración'!$B$4,"Seguimiento ahora",IF(($K131-'Configuración'!$B$4)*24&lt;='Configuración'!$B$5,"Próxima a vencer","En plazo")))))))),"Revisar datos"))</f>
        <v/>
      </c>
      <c r="R131" s="21" t="n"/>
      <c r="S131" s="19" t="n"/>
    </row>
    <row r="132">
      <c r="A132" s="19" t="n"/>
      <c r="B132" s="19" t="n"/>
      <c r="C132" s="20" t="n"/>
      <c r="D132" s="21" t="n"/>
      <c r="E132" s="19" t="n"/>
      <c r="F132" s="19" t="n"/>
      <c r="G132" s="21" t="n"/>
      <c r="H132" s="22">
        <f>IF($A132="","",IFERROR(VLOOKUP($G132,'Configuración'!$A$10:$B$12,2,FALSE),""))</f>
        <v/>
      </c>
      <c r="I132" s="23" t="n"/>
      <c r="J132" s="22">
        <f>IF($A132="","",IFERROR(IF($I132&lt;&gt;"",$I132,$H132),""))</f>
        <v/>
      </c>
      <c r="K132" s="24">
        <f>IFERROR(IF(OR($A132="",$C132="",$J132="",NOT(ISNUMBER($C132)),NOT(ISNUMBER($J132)),$J132&lt;=0),"",$C132+$J132/24),"")</f>
        <v/>
      </c>
      <c r="L132" s="21" t="n"/>
      <c r="M132" s="20" t="n"/>
      <c r="N132" s="20" t="n"/>
      <c r="O132" s="20" t="n"/>
      <c r="P132" s="22">
        <f>IFERROR(IF(OR($A132="",$L132&lt;&gt;"Pendiente",$K132="",NOT(ISNUMBER('Configuración'!$B$4))),"",ROUND(($K132-'Configuración'!$B$4)*24,1)),"")</f>
        <v/>
      </c>
      <c r="Q132" s="25">
        <f>IF($A132="","",IFERROR(IF(OR(NOT(ISNUMBER('Configuración'!$B$4)),NOT(ISNUMBER('Configuración'!$B$5)),'Configuración'!$B$5&lt;0,$B132="",$C132="",$D132="",$F132="",$G132="",$L132="",$R132="",NOT(ISNUMBER($C132)),$C132&lt;'Configuración'!$B$6,$C132&gt;'Configuración'!$B$4,NOT(ISNUMBER($H132)),$H132&lt;=0,NOT(ISNUMBER($J132)),$J132&lt;=0,COUNTIF('Configuración'!$E$4:$E$8,$D132)=0,COUNTIF('Configuración'!$A$10:$A$12,$G132)=0,COUNTIF('Configuración'!$D$4:$D$7,$L132)=0,COUNTIF('Configuración'!$F$4:$F$6,$R132)=0,COUNTIF($A$5:$A$204,$A132)&gt;1,LEN($A132)&gt;30,LEN($B132)&gt;40,LEN($E132)&gt;80,LEN($F132)&gt;100,LEN($S132)&gt;250),"Revisar datos",IF(OR(AND($L132="Pendiente",$M132&lt;&gt;""),AND($L132&lt;&gt;"Pendiente",$M132=""),AND($M132&lt;&gt;"",OR(NOT(ISNUMBER($M132)),$M132&lt;$C132,$M132&gt;'Configuración'!$B$4)),AND($N132&lt;&gt;"",OR(NOT(ISNUMBER($N132)),$N132&lt;$C132,$N132&gt;'Configuración'!$B$4)),AND($O132&lt;&gt;"",OR(NOT(ISNUMBER($O132)),$O132&lt;$C132,$O132&gt;='Configuración'!$B$7+1))),"Revisar datos",IF($L132&lt;&gt;"Pendiente","Cerrada",IF($K132&lt;='Configuración'!$B$4,"Vencida",IF($O132="","Sin próximo seguimiento",IF(OR(NOT(ISNUMBER($O132)),$O132&lt;$C132),"Revisar datos",IF($O132&lt;='Configuración'!$B$4,"Seguimiento ahora",IF(($K132-'Configuración'!$B$4)*24&lt;='Configuración'!$B$5,"Próxima a vencer","En plazo")))))))),"Revisar datos"))</f>
        <v/>
      </c>
      <c r="R132" s="21" t="n"/>
      <c r="S132" s="19" t="n"/>
    </row>
    <row r="133">
      <c r="A133" s="19" t="n"/>
      <c r="B133" s="19" t="n"/>
      <c r="C133" s="20" t="n"/>
      <c r="D133" s="21" t="n"/>
      <c r="E133" s="19" t="n"/>
      <c r="F133" s="19" t="n"/>
      <c r="G133" s="21" t="n"/>
      <c r="H133" s="22">
        <f>IF($A133="","",IFERROR(VLOOKUP($G133,'Configuración'!$A$10:$B$12,2,FALSE),""))</f>
        <v/>
      </c>
      <c r="I133" s="23" t="n"/>
      <c r="J133" s="22">
        <f>IF($A133="","",IFERROR(IF($I133&lt;&gt;"",$I133,$H133),""))</f>
        <v/>
      </c>
      <c r="K133" s="24">
        <f>IFERROR(IF(OR($A133="",$C133="",$J133="",NOT(ISNUMBER($C133)),NOT(ISNUMBER($J133)),$J133&lt;=0),"",$C133+$J133/24),"")</f>
        <v/>
      </c>
      <c r="L133" s="21" t="n"/>
      <c r="M133" s="20" t="n"/>
      <c r="N133" s="20" t="n"/>
      <c r="O133" s="20" t="n"/>
      <c r="P133" s="22">
        <f>IFERROR(IF(OR($A133="",$L133&lt;&gt;"Pendiente",$K133="",NOT(ISNUMBER('Configuración'!$B$4))),"",ROUND(($K133-'Configuración'!$B$4)*24,1)),"")</f>
        <v/>
      </c>
      <c r="Q133" s="25">
        <f>IF($A133="","",IFERROR(IF(OR(NOT(ISNUMBER('Configuración'!$B$4)),NOT(ISNUMBER('Configuración'!$B$5)),'Configuración'!$B$5&lt;0,$B133="",$C133="",$D133="",$F133="",$G133="",$L133="",$R133="",NOT(ISNUMBER($C133)),$C133&lt;'Configuración'!$B$6,$C133&gt;'Configuración'!$B$4,NOT(ISNUMBER($H133)),$H133&lt;=0,NOT(ISNUMBER($J133)),$J133&lt;=0,COUNTIF('Configuración'!$E$4:$E$8,$D133)=0,COUNTIF('Configuración'!$A$10:$A$12,$G133)=0,COUNTIF('Configuración'!$D$4:$D$7,$L133)=0,COUNTIF('Configuración'!$F$4:$F$6,$R133)=0,COUNTIF($A$5:$A$204,$A133)&gt;1,LEN($A133)&gt;30,LEN($B133)&gt;40,LEN($E133)&gt;80,LEN($F133)&gt;100,LEN($S133)&gt;250),"Revisar datos",IF(OR(AND($L133="Pendiente",$M133&lt;&gt;""),AND($L133&lt;&gt;"Pendiente",$M133=""),AND($M133&lt;&gt;"",OR(NOT(ISNUMBER($M133)),$M133&lt;$C133,$M133&gt;'Configuración'!$B$4)),AND($N133&lt;&gt;"",OR(NOT(ISNUMBER($N133)),$N133&lt;$C133,$N133&gt;'Configuración'!$B$4)),AND($O133&lt;&gt;"",OR(NOT(ISNUMBER($O133)),$O133&lt;$C133,$O133&gt;='Configuración'!$B$7+1))),"Revisar datos",IF($L133&lt;&gt;"Pendiente","Cerrada",IF($K133&lt;='Configuración'!$B$4,"Vencida",IF($O133="","Sin próximo seguimiento",IF(OR(NOT(ISNUMBER($O133)),$O133&lt;$C133),"Revisar datos",IF($O133&lt;='Configuración'!$B$4,"Seguimiento ahora",IF(($K133-'Configuración'!$B$4)*24&lt;='Configuración'!$B$5,"Próxima a vencer","En plazo")))))))),"Revisar datos"))</f>
        <v/>
      </c>
      <c r="R133" s="21" t="n"/>
      <c r="S133" s="19" t="n"/>
    </row>
    <row r="134">
      <c r="A134" s="19" t="n"/>
      <c r="B134" s="19" t="n"/>
      <c r="C134" s="20" t="n"/>
      <c r="D134" s="21" t="n"/>
      <c r="E134" s="19" t="n"/>
      <c r="F134" s="19" t="n"/>
      <c r="G134" s="21" t="n"/>
      <c r="H134" s="22">
        <f>IF($A134="","",IFERROR(VLOOKUP($G134,'Configuración'!$A$10:$B$12,2,FALSE),""))</f>
        <v/>
      </c>
      <c r="I134" s="23" t="n"/>
      <c r="J134" s="22">
        <f>IF($A134="","",IFERROR(IF($I134&lt;&gt;"",$I134,$H134),""))</f>
        <v/>
      </c>
      <c r="K134" s="24">
        <f>IFERROR(IF(OR($A134="",$C134="",$J134="",NOT(ISNUMBER($C134)),NOT(ISNUMBER($J134)),$J134&lt;=0),"",$C134+$J134/24),"")</f>
        <v/>
      </c>
      <c r="L134" s="21" t="n"/>
      <c r="M134" s="20" t="n"/>
      <c r="N134" s="20" t="n"/>
      <c r="O134" s="20" t="n"/>
      <c r="P134" s="22">
        <f>IFERROR(IF(OR($A134="",$L134&lt;&gt;"Pendiente",$K134="",NOT(ISNUMBER('Configuración'!$B$4))),"",ROUND(($K134-'Configuración'!$B$4)*24,1)),"")</f>
        <v/>
      </c>
      <c r="Q134" s="25">
        <f>IF($A134="","",IFERROR(IF(OR(NOT(ISNUMBER('Configuración'!$B$4)),NOT(ISNUMBER('Configuración'!$B$5)),'Configuración'!$B$5&lt;0,$B134="",$C134="",$D134="",$F134="",$G134="",$L134="",$R134="",NOT(ISNUMBER($C134)),$C134&lt;'Configuración'!$B$6,$C134&gt;'Configuración'!$B$4,NOT(ISNUMBER($H134)),$H134&lt;=0,NOT(ISNUMBER($J134)),$J134&lt;=0,COUNTIF('Configuración'!$E$4:$E$8,$D134)=0,COUNTIF('Configuración'!$A$10:$A$12,$G134)=0,COUNTIF('Configuración'!$D$4:$D$7,$L134)=0,COUNTIF('Configuración'!$F$4:$F$6,$R134)=0,COUNTIF($A$5:$A$204,$A134)&gt;1,LEN($A134)&gt;30,LEN($B134)&gt;40,LEN($E134)&gt;80,LEN($F134)&gt;100,LEN($S134)&gt;250),"Revisar datos",IF(OR(AND($L134="Pendiente",$M134&lt;&gt;""),AND($L134&lt;&gt;"Pendiente",$M134=""),AND($M134&lt;&gt;"",OR(NOT(ISNUMBER($M134)),$M134&lt;$C134,$M134&gt;'Configuración'!$B$4)),AND($N134&lt;&gt;"",OR(NOT(ISNUMBER($N134)),$N134&lt;$C134,$N134&gt;'Configuración'!$B$4)),AND($O134&lt;&gt;"",OR(NOT(ISNUMBER($O134)),$O134&lt;$C134,$O134&gt;='Configuración'!$B$7+1))),"Revisar datos",IF($L134&lt;&gt;"Pendiente","Cerrada",IF($K134&lt;='Configuración'!$B$4,"Vencida",IF($O134="","Sin próximo seguimiento",IF(OR(NOT(ISNUMBER($O134)),$O134&lt;$C134),"Revisar datos",IF($O134&lt;='Configuración'!$B$4,"Seguimiento ahora",IF(($K134-'Configuración'!$B$4)*24&lt;='Configuración'!$B$5,"Próxima a vencer","En plazo")))))))),"Revisar datos"))</f>
        <v/>
      </c>
      <c r="R134" s="21" t="n"/>
      <c r="S134" s="19" t="n"/>
    </row>
    <row r="135">
      <c r="A135" s="19" t="n"/>
      <c r="B135" s="19" t="n"/>
      <c r="C135" s="20" t="n"/>
      <c r="D135" s="21" t="n"/>
      <c r="E135" s="19" t="n"/>
      <c r="F135" s="19" t="n"/>
      <c r="G135" s="21" t="n"/>
      <c r="H135" s="22">
        <f>IF($A135="","",IFERROR(VLOOKUP($G135,'Configuración'!$A$10:$B$12,2,FALSE),""))</f>
        <v/>
      </c>
      <c r="I135" s="23" t="n"/>
      <c r="J135" s="22">
        <f>IF($A135="","",IFERROR(IF($I135&lt;&gt;"",$I135,$H135),""))</f>
        <v/>
      </c>
      <c r="K135" s="24">
        <f>IFERROR(IF(OR($A135="",$C135="",$J135="",NOT(ISNUMBER($C135)),NOT(ISNUMBER($J135)),$J135&lt;=0),"",$C135+$J135/24),"")</f>
        <v/>
      </c>
      <c r="L135" s="21" t="n"/>
      <c r="M135" s="20" t="n"/>
      <c r="N135" s="20" t="n"/>
      <c r="O135" s="20" t="n"/>
      <c r="P135" s="22">
        <f>IFERROR(IF(OR($A135="",$L135&lt;&gt;"Pendiente",$K135="",NOT(ISNUMBER('Configuración'!$B$4))),"",ROUND(($K135-'Configuración'!$B$4)*24,1)),"")</f>
        <v/>
      </c>
      <c r="Q135" s="25">
        <f>IF($A135="","",IFERROR(IF(OR(NOT(ISNUMBER('Configuración'!$B$4)),NOT(ISNUMBER('Configuración'!$B$5)),'Configuración'!$B$5&lt;0,$B135="",$C135="",$D135="",$F135="",$G135="",$L135="",$R135="",NOT(ISNUMBER($C135)),$C135&lt;'Configuración'!$B$6,$C135&gt;'Configuración'!$B$4,NOT(ISNUMBER($H135)),$H135&lt;=0,NOT(ISNUMBER($J135)),$J135&lt;=0,COUNTIF('Configuración'!$E$4:$E$8,$D135)=0,COUNTIF('Configuración'!$A$10:$A$12,$G135)=0,COUNTIF('Configuración'!$D$4:$D$7,$L135)=0,COUNTIF('Configuración'!$F$4:$F$6,$R135)=0,COUNTIF($A$5:$A$204,$A135)&gt;1,LEN($A135)&gt;30,LEN($B135)&gt;40,LEN($E135)&gt;80,LEN($F135)&gt;100,LEN($S135)&gt;250),"Revisar datos",IF(OR(AND($L135="Pendiente",$M135&lt;&gt;""),AND($L135&lt;&gt;"Pendiente",$M135=""),AND($M135&lt;&gt;"",OR(NOT(ISNUMBER($M135)),$M135&lt;$C135,$M135&gt;'Configuración'!$B$4)),AND($N135&lt;&gt;"",OR(NOT(ISNUMBER($N135)),$N135&lt;$C135,$N135&gt;'Configuración'!$B$4)),AND($O135&lt;&gt;"",OR(NOT(ISNUMBER($O135)),$O135&lt;$C135,$O135&gt;='Configuración'!$B$7+1))),"Revisar datos",IF($L135&lt;&gt;"Pendiente","Cerrada",IF($K135&lt;='Configuración'!$B$4,"Vencida",IF($O135="","Sin próximo seguimiento",IF(OR(NOT(ISNUMBER($O135)),$O135&lt;$C135),"Revisar datos",IF($O135&lt;='Configuración'!$B$4,"Seguimiento ahora",IF(($K135-'Configuración'!$B$4)*24&lt;='Configuración'!$B$5,"Próxima a vencer","En plazo")))))))),"Revisar datos"))</f>
        <v/>
      </c>
      <c r="R135" s="21" t="n"/>
      <c r="S135" s="19" t="n"/>
    </row>
    <row r="136">
      <c r="A136" s="19" t="n"/>
      <c r="B136" s="19" t="n"/>
      <c r="C136" s="20" t="n"/>
      <c r="D136" s="21" t="n"/>
      <c r="E136" s="19" t="n"/>
      <c r="F136" s="19" t="n"/>
      <c r="G136" s="21" t="n"/>
      <c r="H136" s="22">
        <f>IF($A136="","",IFERROR(VLOOKUP($G136,'Configuración'!$A$10:$B$12,2,FALSE),""))</f>
        <v/>
      </c>
      <c r="I136" s="23" t="n"/>
      <c r="J136" s="22">
        <f>IF($A136="","",IFERROR(IF($I136&lt;&gt;"",$I136,$H136),""))</f>
        <v/>
      </c>
      <c r="K136" s="24">
        <f>IFERROR(IF(OR($A136="",$C136="",$J136="",NOT(ISNUMBER($C136)),NOT(ISNUMBER($J136)),$J136&lt;=0),"",$C136+$J136/24),"")</f>
        <v/>
      </c>
      <c r="L136" s="21" t="n"/>
      <c r="M136" s="20" t="n"/>
      <c r="N136" s="20" t="n"/>
      <c r="O136" s="20" t="n"/>
      <c r="P136" s="22">
        <f>IFERROR(IF(OR($A136="",$L136&lt;&gt;"Pendiente",$K136="",NOT(ISNUMBER('Configuración'!$B$4))),"",ROUND(($K136-'Configuración'!$B$4)*24,1)),"")</f>
        <v/>
      </c>
      <c r="Q136" s="25">
        <f>IF($A136="","",IFERROR(IF(OR(NOT(ISNUMBER('Configuración'!$B$4)),NOT(ISNUMBER('Configuración'!$B$5)),'Configuración'!$B$5&lt;0,$B136="",$C136="",$D136="",$F136="",$G136="",$L136="",$R136="",NOT(ISNUMBER($C136)),$C136&lt;'Configuración'!$B$6,$C136&gt;'Configuración'!$B$4,NOT(ISNUMBER($H136)),$H136&lt;=0,NOT(ISNUMBER($J136)),$J136&lt;=0,COUNTIF('Configuración'!$E$4:$E$8,$D136)=0,COUNTIF('Configuración'!$A$10:$A$12,$G136)=0,COUNTIF('Configuración'!$D$4:$D$7,$L136)=0,COUNTIF('Configuración'!$F$4:$F$6,$R136)=0,COUNTIF($A$5:$A$204,$A136)&gt;1,LEN($A136)&gt;30,LEN($B136)&gt;40,LEN($E136)&gt;80,LEN($F136)&gt;100,LEN($S136)&gt;250),"Revisar datos",IF(OR(AND($L136="Pendiente",$M136&lt;&gt;""),AND($L136&lt;&gt;"Pendiente",$M136=""),AND($M136&lt;&gt;"",OR(NOT(ISNUMBER($M136)),$M136&lt;$C136,$M136&gt;'Configuración'!$B$4)),AND($N136&lt;&gt;"",OR(NOT(ISNUMBER($N136)),$N136&lt;$C136,$N136&gt;'Configuración'!$B$4)),AND($O136&lt;&gt;"",OR(NOT(ISNUMBER($O136)),$O136&lt;$C136,$O136&gt;='Configuración'!$B$7+1))),"Revisar datos",IF($L136&lt;&gt;"Pendiente","Cerrada",IF($K136&lt;='Configuración'!$B$4,"Vencida",IF($O136="","Sin próximo seguimiento",IF(OR(NOT(ISNUMBER($O136)),$O136&lt;$C136),"Revisar datos",IF($O136&lt;='Configuración'!$B$4,"Seguimiento ahora",IF(($K136-'Configuración'!$B$4)*24&lt;='Configuración'!$B$5,"Próxima a vencer","En plazo")))))))),"Revisar datos"))</f>
        <v/>
      </c>
      <c r="R136" s="21" t="n"/>
      <c r="S136" s="19" t="n"/>
    </row>
    <row r="137">
      <c r="A137" s="19" t="n"/>
      <c r="B137" s="19" t="n"/>
      <c r="C137" s="20" t="n"/>
      <c r="D137" s="21" t="n"/>
      <c r="E137" s="19" t="n"/>
      <c r="F137" s="19" t="n"/>
      <c r="G137" s="21" t="n"/>
      <c r="H137" s="22">
        <f>IF($A137="","",IFERROR(VLOOKUP($G137,'Configuración'!$A$10:$B$12,2,FALSE),""))</f>
        <v/>
      </c>
      <c r="I137" s="23" t="n"/>
      <c r="J137" s="22">
        <f>IF($A137="","",IFERROR(IF($I137&lt;&gt;"",$I137,$H137),""))</f>
        <v/>
      </c>
      <c r="K137" s="24">
        <f>IFERROR(IF(OR($A137="",$C137="",$J137="",NOT(ISNUMBER($C137)),NOT(ISNUMBER($J137)),$J137&lt;=0),"",$C137+$J137/24),"")</f>
        <v/>
      </c>
      <c r="L137" s="21" t="n"/>
      <c r="M137" s="20" t="n"/>
      <c r="N137" s="20" t="n"/>
      <c r="O137" s="20" t="n"/>
      <c r="P137" s="22">
        <f>IFERROR(IF(OR($A137="",$L137&lt;&gt;"Pendiente",$K137="",NOT(ISNUMBER('Configuración'!$B$4))),"",ROUND(($K137-'Configuración'!$B$4)*24,1)),"")</f>
        <v/>
      </c>
      <c r="Q137" s="25">
        <f>IF($A137="","",IFERROR(IF(OR(NOT(ISNUMBER('Configuración'!$B$4)),NOT(ISNUMBER('Configuración'!$B$5)),'Configuración'!$B$5&lt;0,$B137="",$C137="",$D137="",$F137="",$G137="",$L137="",$R137="",NOT(ISNUMBER($C137)),$C137&lt;'Configuración'!$B$6,$C137&gt;'Configuración'!$B$4,NOT(ISNUMBER($H137)),$H137&lt;=0,NOT(ISNUMBER($J137)),$J137&lt;=0,COUNTIF('Configuración'!$E$4:$E$8,$D137)=0,COUNTIF('Configuración'!$A$10:$A$12,$G137)=0,COUNTIF('Configuración'!$D$4:$D$7,$L137)=0,COUNTIF('Configuración'!$F$4:$F$6,$R137)=0,COUNTIF($A$5:$A$204,$A137)&gt;1,LEN($A137)&gt;30,LEN($B137)&gt;40,LEN($E137)&gt;80,LEN($F137)&gt;100,LEN($S137)&gt;250),"Revisar datos",IF(OR(AND($L137="Pendiente",$M137&lt;&gt;""),AND($L137&lt;&gt;"Pendiente",$M137=""),AND($M137&lt;&gt;"",OR(NOT(ISNUMBER($M137)),$M137&lt;$C137,$M137&gt;'Configuración'!$B$4)),AND($N137&lt;&gt;"",OR(NOT(ISNUMBER($N137)),$N137&lt;$C137,$N137&gt;'Configuración'!$B$4)),AND($O137&lt;&gt;"",OR(NOT(ISNUMBER($O137)),$O137&lt;$C137,$O137&gt;='Configuración'!$B$7+1))),"Revisar datos",IF($L137&lt;&gt;"Pendiente","Cerrada",IF($K137&lt;='Configuración'!$B$4,"Vencida",IF($O137="","Sin próximo seguimiento",IF(OR(NOT(ISNUMBER($O137)),$O137&lt;$C137),"Revisar datos",IF($O137&lt;='Configuración'!$B$4,"Seguimiento ahora",IF(($K137-'Configuración'!$B$4)*24&lt;='Configuración'!$B$5,"Próxima a vencer","En plazo")))))))),"Revisar datos"))</f>
        <v/>
      </c>
      <c r="R137" s="21" t="n"/>
      <c r="S137" s="19" t="n"/>
    </row>
    <row r="138">
      <c r="A138" s="19" t="n"/>
      <c r="B138" s="19" t="n"/>
      <c r="C138" s="20" t="n"/>
      <c r="D138" s="21" t="n"/>
      <c r="E138" s="19" t="n"/>
      <c r="F138" s="19" t="n"/>
      <c r="G138" s="21" t="n"/>
      <c r="H138" s="22">
        <f>IF($A138="","",IFERROR(VLOOKUP($G138,'Configuración'!$A$10:$B$12,2,FALSE),""))</f>
        <v/>
      </c>
      <c r="I138" s="23" t="n"/>
      <c r="J138" s="22">
        <f>IF($A138="","",IFERROR(IF($I138&lt;&gt;"",$I138,$H138),""))</f>
        <v/>
      </c>
      <c r="K138" s="24">
        <f>IFERROR(IF(OR($A138="",$C138="",$J138="",NOT(ISNUMBER($C138)),NOT(ISNUMBER($J138)),$J138&lt;=0),"",$C138+$J138/24),"")</f>
        <v/>
      </c>
      <c r="L138" s="21" t="n"/>
      <c r="M138" s="20" t="n"/>
      <c r="N138" s="20" t="n"/>
      <c r="O138" s="20" t="n"/>
      <c r="P138" s="22">
        <f>IFERROR(IF(OR($A138="",$L138&lt;&gt;"Pendiente",$K138="",NOT(ISNUMBER('Configuración'!$B$4))),"",ROUND(($K138-'Configuración'!$B$4)*24,1)),"")</f>
        <v/>
      </c>
      <c r="Q138" s="25">
        <f>IF($A138="","",IFERROR(IF(OR(NOT(ISNUMBER('Configuración'!$B$4)),NOT(ISNUMBER('Configuración'!$B$5)),'Configuración'!$B$5&lt;0,$B138="",$C138="",$D138="",$F138="",$G138="",$L138="",$R138="",NOT(ISNUMBER($C138)),$C138&lt;'Configuración'!$B$6,$C138&gt;'Configuración'!$B$4,NOT(ISNUMBER($H138)),$H138&lt;=0,NOT(ISNUMBER($J138)),$J138&lt;=0,COUNTIF('Configuración'!$E$4:$E$8,$D138)=0,COUNTIF('Configuración'!$A$10:$A$12,$G138)=0,COUNTIF('Configuración'!$D$4:$D$7,$L138)=0,COUNTIF('Configuración'!$F$4:$F$6,$R138)=0,COUNTIF($A$5:$A$204,$A138)&gt;1,LEN($A138)&gt;30,LEN($B138)&gt;40,LEN($E138)&gt;80,LEN($F138)&gt;100,LEN($S138)&gt;250),"Revisar datos",IF(OR(AND($L138="Pendiente",$M138&lt;&gt;""),AND($L138&lt;&gt;"Pendiente",$M138=""),AND($M138&lt;&gt;"",OR(NOT(ISNUMBER($M138)),$M138&lt;$C138,$M138&gt;'Configuración'!$B$4)),AND($N138&lt;&gt;"",OR(NOT(ISNUMBER($N138)),$N138&lt;$C138,$N138&gt;'Configuración'!$B$4)),AND($O138&lt;&gt;"",OR(NOT(ISNUMBER($O138)),$O138&lt;$C138,$O138&gt;='Configuración'!$B$7+1))),"Revisar datos",IF($L138&lt;&gt;"Pendiente","Cerrada",IF($K138&lt;='Configuración'!$B$4,"Vencida",IF($O138="","Sin próximo seguimiento",IF(OR(NOT(ISNUMBER($O138)),$O138&lt;$C138),"Revisar datos",IF($O138&lt;='Configuración'!$B$4,"Seguimiento ahora",IF(($K138-'Configuración'!$B$4)*24&lt;='Configuración'!$B$5,"Próxima a vencer","En plazo")))))))),"Revisar datos"))</f>
        <v/>
      </c>
      <c r="R138" s="21" t="n"/>
      <c r="S138" s="19" t="n"/>
    </row>
    <row r="139">
      <c r="A139" s="19" t="n"/>
      <c r="B139" s="19" t="n"/>
      <c r="C139" s="20" t="n"/>
      <c r="D139" s="21" t="n"/>
      <c r="E139" s="19" t="n"/>
      <c r="F139" s="19" t="n"/>
      <c r="G139" s="21" t="n"/>
      <c r="H139" s="22">
        <f>IF($A139="","",IFERROR(VLOOKUP($G139,'Configuración'!$A$10:$B$12,2,FALSE),""))</f>
        <v/>
      </c>
      <c r="I139" s="23" t="n"/>
      <c r="J139" s="22">
        <f>IF($A139="","",IFERROR(IF($I139&lt;&gt;"",$I139,$H139),""))</f>
        <v/>
      </c>
      <c r="K139" s="24">
        <f>IFERROR(IF(OR($A139="",$C139="",$J139="",NOT(ISNUMBER($C139)),NOT(ISNUMBER($J139)),$J139&lt;=0),"",$C139+$J139/24),"")</f>
        <v/>
      </c>
      <c r="L139" s="21" t="n"/>
      <c r="M139" s="20" t="n"/>
      <c r="N139" s="20" t="n"/>
      <c r="O139" s="20" t="n"/>
      <c r="P139" s="22">
        <f>IFERROR(IF(OR($A139="",$L139&lt;&gt;"Pendiente",$K139="",NOT(ISNUMBER('Configuración'!$B$4))),"",ROUND(($K139-'Configuración'!$B$4)*24,1)),"")</f>
        <v/>
      </c>
      <c r="Q139" s="25">
        <f>IF($A139="","",IFERROR(IF(OR(NOT(ISNUMBER('Configuración'!$B$4)),NOT(ISNUMBER('Configuración'!$B$5)),'Configuración'!$B$5&lt;0,$B139="",$C139="",$D139="",$F139="",$G139="",$L139="",$R139="",NOT(ISNUMBER($C139)),$C139&lt;'Configuración'!$B$6,$C139&gt;'Configuración'!$B$4,NOT(ISNUMBER($H139)),$H139&lt;=0,NOT(ISNUMBER($J139)),$J139&lt;=0,COUNTIF('Configuración'!$E$4:$E$8,$D139)=0,COUNTIF('Configuración'!$A$10:$A$12,$G139)=0,COUNTIF('Configuración'!$D$4:$D$7,$L139)=0,COUNTIF('Configuración'!$F$4:$F$6,$R139)=0,COUNTIF($A$5:$A$204,$A139)&gt;1,LEN($A139)&gt;30,LEN($B139)&gt;40,LEN($E139)&gt;80,LEN($F139)&gt;100,LEN($S139)&gt;250),"Revisar datos",IF(OR(AND($L139="Pendiente",$M139&lt;&gt;""),AND($L139&lt;&gt;"Pendiente",$M139=""),AND($M139&lt;&gt;"",OR(NOT(ISNUMBER($M139)),$M139&lt;$C139,$M139&gt;'Configuración'!$B$4)),AND($N139&lt;&gt;"",OR(NOT(ISNUMBER($N139)),$N139&lt;$C139,$N139&gt;'Configuración'!$B$4)),AND($O139&lt;&gt;"",OR(NOT(ISNUMBER($O139)),$O139&lt;$C139,$O139&gt;='Configuración'!$B$7+1))),"Revisar datos",IF($L139&lt;&gt;"Pendiente","Cerrada",IF($K139&lt;='Configuración'!$B$4,"Vencida",IF($O139="","Sin próximo seguimiento",IF(OR(NOT(ISNUMBER($O139)),$O139&lt;$C139),"Revisar datos",IF($O139&lt;='Configuración'!$B$4,"Seguimiento ahora",IF(($K139-'Configuración'!$B$4)*24&lt;='Configuración'!$B$5,"Próxima a vencer","En plazo")))))))),"Revisar datos"))</f>
        <v/>
      </c>
      <c r="R139" s="21" t="n"/>
      <c r="S139" s="19" t="n"/>
    </row>
    <row r="140">
      <c r="A140" s="19" t="n"/>
      <c r="B140" s="19" t="n"/>
      <c r="C140" s="20" t="n"/>
      <c r="D140" s="21" t="n"/>
      <c r="E140" s="19" t="n"/>
      <c r="F140" s="19" t="n"/>
      <c r="G140" s="21" t="n"/>
      <c r="H140" s="22">
        <f>IF($A140="","",IFERROR(VLOOKUP($G140,'Configuración'!$A$10:$B$12,2,FALSE),""))</f>
        <v/>
      </c>
      <c r="I140" s="23" t="n"/>
      <c r="J140" s="22">
        <f>IF($A140="","",IFERROR(IF($I140&lt;&gt;"",$I140,$H140),""))</f>
        <v/>
      </c>
      <c r="K140" s="24">
        <f>IFERROR(IF(OR($A140="",$C140="",$J140="",NOT(ISNUMBER($C140)),NOT(ISNUMBER($J140)),$J140&lt;=0),"",$C140+$J140/24),"")</f>
        <v/>
      </c>
      <c r="L140" s="21" t="n"/>
      <c r="M140" s="20" t="n"/>
      <c r="N140" s="20" t="n"/>
      <c r="O140" s="20" t="n"/>
      <c r="P140" s="22">
        <f>IFERROR(IF(OR($A140="",$L140&lt;&gt;"Pendiente",$K140="",NOT(ISNUMBER('Configuración'!$B$4))),"",ROUND(($K140-'Configuración'!$B$4)*24,1)),"")</f>
        <v/>
      </c>
      <c r="Q140" s="25">
        <f>IF($A140="","",IFERROR(IF(OR(NOT(ISNUMBER('Configuración'!$B$4)),NOT(ISNUMBER('Configuración'!$B$5)),'Configuración'!$B$5&lt;0,$B140="",$C140="",$D140="",$F140="",$G140="",$L140="",$R140="",NOT(ISNUMBER($C140)),$C140&lt;'Configuración'!$B$6,$C140&gt;'Configuración'!$B$4,NOT(ISNUMBER($H140)),$H140&lt;=0,NOT(ISNUMBER($J140)),$J140&lt;=0,COUNTIF('Configuración'!$E$4:$E$8,$D140)=0,COUNTIF('Configuración'!$A$10:$A$12,$G140)=0,COUNTIF('Configuración'!$D$4:$D$7,$L140)=0,COUNTIF('Configuración'!$F$4:$F$6,$R140)=0,COUNTIF($A$5:$A$204,$A140)&gt;1,LEN($A140)&gt;30,LEN($B140)&gt;40,LEN($E140)&gt;80,LEN($F140)&gt;100,LEN($S140)&gt;250),"Revisar datos",IF(OR(AND($L140="Pendiente",$M140&lt;&gt;""),AND($L140&lt;&gt;"Pendiente",$M140=""),AND($M140&lt;&gt;"",OR(NOT(ISNUMBER($M140)),$M140&lt;$C140,$M140&gt;'Configuración'!$B$4)),AND($N140&lt;&gt;"",OR(NOT(ISNUMBER($N140)),$N140&lt;$C140,$N140&gt;'Configuración'!$B$4)),AND($O140&lt;&gt;"",OR(NOT(ISNUMBER($O140)),$O140&lt;$C140,$O140&gt;='Configuración'!$B$7+1))),"Revisar datos",IF($L140&lt;&gt;"Pendiente","Cerrada",IF($K140&lt;='Configuración'!$B$4,"Vencida",IF($O140="","Sin próximo seguimiento",IF(OR(NOT(ISNUMBER($O140)),$O140&lt;$C140),"Revisar datos",IF($O140&lt;='Configuración'!$B$4,"Seguimiento ahora",IF(($K140-'Configuración'!$B$4)*24&lt;='Configuración'!$B$5,"Próxima a vencer","En plazo")))))))),"Revisar datos"))</f>
        <v/>
      </c>
      <c r="R140" s="21" t="n"/>
      <c r="S140" s="19" t="n"/>
    </row>
    <row r="141">
      <c r="A141" s="19" t="n"/>
      <c r="B141" s="19" t="n"/>
      <c r="C141" s="20" t="n"/>
      <c r="D141" s="21" t="n"/>
      <c r="E141" s="19" t="n"/>
      <c r="F141" s="19" t="n"/>
      <c r="G141" s="21" t="n"/>
      <c r="H141" s="22">
        <f>IF($A141="","",IFERROR(VLOOKUP($G141,'Configuración'!$A$10:$B$12,2,FALSE),""))</f>
        <v/>
      </c>
      <c r="I141" s="23" t="n"/>
      <c r="J141" s="22">
        <f>IF($A141="","",IFERROR(IF($I141&lt;&gt;"",$I141,$H141),""))</f>
        <v/>
      </c>
      <c r="K141" s="24">
        <f>IFERROR(IF(OR($A141="",$C141="",$J141="",NOT(ISNUMBER($C141)),NOT(ISNUMBER($J141)),$J141&lt;=0),"",$C141+$J141/24),"")</f>
        <v/>
      </c>
      <c r="L141" s="21" t="n"/>
      <c r="M141" s="20" t="n"/>
      <c r="N141" s="20" t="n"/>
      <c r="O141" s="20" t="n"/>
      <c r="P141" s="22">
        <f>IFERROR(IF(OR($A141="",$L141&lt;&gt;"Pendiente",$K141="",NOT(ISNUMBER('Configuración'!$B$4))),"",ROUND(($K141-'Configuración'!$B$4)*24,1)),"")</f>
        <v/>
      </c>
      <c r="Q141" s="25">
        <f>IF($A141="","",IFERROR(IF(OR(NOT(ISNUMBER('Configuración'!$B$4)),NOT(ISNUMBER('Configuración'!$B$5)),'Configuración'!$B$5&lt;0,$B141="",$C141="",$D141="",$F141="",$G141="",$L141="",$R141="",NOT(ISNUMBER($C141)),$C141&lt;'Configuración'!$B$6,$C141&gt;'Configuración'!$B$4,NOT(ISNUMBER($H141)),$H141&lt;=0,NOT(ISNUMBER($J141)),$J141&lt;=0,COUNTIF('Configuración'!$E$4:$E$8,$D141)=0,COUNTIF('Configuración'!$A$10:$A$12,$G141)=0,COUNTIF('Configuración'!$D$4:$D$7,$L141)=0,COUNTIF('Configuración'!$F$4:$F$6,$R141)=0,COUNTIF($A$5:$A$204,$A141)&gt;1,LEN($A141)&gt;30,LEN($B141)&gt;40,LEN($E141)&gt;80,LEN($F141)&gt;100,LEN($S141)&gt;250),"Revisar datos",IF(OR(AND($L141="Pendiente",$M141&lt;&gt;""),AND($L141&lt;&gt;"Pendiente",$M141=""),AND($M141&lt;&gt;"",OR(NOT(ISNUMBER($M141)),$M141&lt;$C141,$M141&gt;'Configuración'!$B$4)),AND($N141&lt;&gt;"",OR(NOT(ISNUMBER($N141)),$N141&lt;$C141,$N141&gt;'Configuración'!$B$4)),AND($O141&lt;&gt;"",OR(NOT(ISNUMBER($O141)),$O141&lt;$C141,$O141&gt;='Configuración'!$B$7+1))),"Revisar datos",IF($L141&lt;&gt;"Pendiente","Cerrada",IF($K141&lt;='Configuración'!$B$4,"Vencida",IF($O141="","Sin próximo seguimiento",IF(OR(NOT(ISNUMBER($O141)),$O141&lt;$C141),"Revisar datos",IF($O141&lt;='Configuración'!$B$4,"Seguimiento ahora",IF(($K141-'Configuración'!$B$4)*24&lt;='Configuración'!$B$5,"Próxima a vencer","En plazo")))))))),"Revisar datos"))</f>
        <v/>
      </c>
      <c r="R141" s="21" t="n"/>
      <c r="S141" s="19" t="n"/>
    </row>
    <row r="142">
      <c r="A142" s="19" t="n"/>
      <c r="B142" s="19" t="n"/>
      <c r="C142" s="20" t="n"/>
      <c r="D142" s="21" t="n"/>
      <c r="E142" s="19" t="n"/>
      <c r="F142" s="19" t="n"/>
      <c r="G142" s="21" t="n"/>
      <c r="H142" s="22">
        <f>IF($A142="","",IFERROR(VLOOKUP($G142,'Configuración'!$A$10:$B$12,2,FALSE),""))</f>
        <v/>
      </c>
      <c r="I142" s="23" t="n"/>
      <c r="J142" s="22">
        <f>IF($A142="","",IFERROR(IF($I142&lt;&gt;"",$I142,$H142),""))</f>
        <v/>
      </c>
      <c r="K142" s="24">
        <f>IFERROR(IF(OR($A142="",$C142="",$J142="",NOT(ISNUMBER($C142)),NOT(ISNUMBER($J142)),$J142&lt;=0),"",$C142+$J142/24),"")</f>
        <v/>
      </c>
      <c r="L142" s="21" t="n"/>
      <c r="M142" s="20" t="n"/>
      <c r="N142" s="20" t="n"/>
      <c r="O142" s="20" t="n"/>
      <c r="P142" s="22">
        <f>IFERROR(IF(OR($A142="",$L142&lt;&gt;"Pendiente",$K142="",NOT(ISNUMBER('Configuración'!$B$4))),"",ROUND(($K142-'Configuración'!$B$4)*24,1)),"")</f>
        <v/>
      </c>
      <c r="Q142" s="25">
        <f>IF($A142="","",IFERROR(IF(OR(NOT(ISNUMBER('Configuración'!$B$4)),NOT(ISNUMBER('Configuración'!$B$5)),'Configuración'!$B$5&lt;0,$B142="",$C142="",$D142="",$F142="",$G142="",$L142="",$R142="",NOT(ISNUMBER($C142)),$C142&lt;'Configuración'!$B$6,$C142&gt;'Configuración'!$B$4,NOT(ISNUMBER($H142)),$H142&lt;=0,NOT(ISNUMBER($J142)),$J142&lt;=0,COUNTIF('Configuración'!$E$4:$E$8,$D142)=0,COUNTIF('Configuración'!$A$10:$A$12,$G142)=0,COUNTIF('Configuración'!$D$4:$D$7,$L142)=0,COUNTIF('Configuración'!$F$4:$F$6,$R142)=0,COUNTIF($A$5:$A$204,$A142)&gt;1,LEN($A142)&gt;30,LEN($B142)&gt;40,LEN($E142)&gt;80,LEN($F142)&gt;100,LEN($S142)&gt;250),"Revisar datos",IF(OR(AND($L142="Pendiente",$M142&lt;&gt;""),AND($L142&lt;&gt;"Pendiente",$M142=""),AND($M142&lt;&gt;"",OR(NOT(ISNUMBER($M142)),$M142&lt;$C142,$M142&gt;'Configuración'!$B$4)),AND($N142&lt;&gt;"",OR(NOT(ISNUMBER($N142)),$N142&lt;$C142,$N142&gt;'Configuración'!$B$4)),AND($O142&lt;&gt;"",OR(NOT(ISNUMBER($O142)),$O142&lt;$C142,$O142&gt;='Configuración'!$B$7+1))),"Revisar datos",IF($L142&lt;&gt;"Pendiente","Cerrada",IF($K142&lt;='Configuración'!$B$4,"Vencida",IF($O142="","Sin próximo seguimiento",IF(OR(NOT(ISNUMBER($O142)),$O142&lt;$C142),"Revisar datos",IF($O142&lt;='Configuración'!$B$4,"Seguimiento ahora",IF(($K142-'Configuración'!$B$4)*24&lt;='Configuración'!$B$5,"Próxima a vencer","En plazo")))))))),"Revisar datos"))</f>
        <v/>
      </c>
      <c r="R142" s="21" t="n"/>
      <c r="S142" s="19" t="n"/>
    </row>
    <row r="143">
      <c r="A143" s="19" t="n"/>
      <c r="B143" s="19" t="n"/>
      <c r="C143" s="20" t="n"/>
      <c r="D143" s="21" t="n"/>
      <c r="E143" s="19" t="n"/>
      <c r="F143" s="19" t="n"/>
      <c r="G143" s="21" t="n"/>
      <c r="H143" s="22">
        <f>IF($A143="","",IFERROR(VLOOKUP($G143,'Configuración'!$A$10:$B$12,2,FALSE),""))</f>
        <v/>
      </c>
      <c r="I143" s="23" t="n"/>
      <c r="J143" s="22">
        <f>IF($A143="","",IFERROR(IF($I143&lt;&gt;"",$I143,$H143),""))</f>
        <v/>
      </c>
      <c r="K143" s="24">
        <f>IFERROR(IF(OR($A143="",$C143="",$J143="",NOT(ISNUMBER($C143)),NOT(ISNUMBER($J143)),$J143&lt;=0),"",$C143+$J143/24),"")</f>
        <v/>
      </c>
      <c r="L143" s="21" t="n"/>
      <c r="M143" s="20" t="n"/>
      <c r="N143" s="20" t="n"/>
      <c r="O143" s="20" t="n"/>
      <c r="P143" s="22">
        <f>IFERROR(IF(OR($A143="",$L143&lt;&gt;"Pendiente",$K143="",NOT(ISNUMBER('Configuración'!$B$4))),"",ROUND(($K143-'Configuración'!$B$4)*24,1)),"")</f>
        <v/>
      </c>
      <c r="Q143" s="25">
        <f>IF($A143="","",IFERROR(IF(OR(NOT(ISNUMBER('Configuración'!$B$4)),NOT(ISNUMBER('Configuración'!$B$5)),'Configuración'!$B$5&lt;0,$B143="",$C143="",$D143="",$F143="",$G143="",$L143="",$R143="",NOT(ISNUMBER($C143)),$C143&lt;'Configuración'!$B$6,$C143&gt;'Configuración'!$B$4,NOT(ISNUMBER($H143)),$H143&lt;=0,NOT(ISNUMBER($J143)),$J143&lt;=0,COUNTIF('Configuración'!$E$4:$E$8,$D143)=0,COUNTIF('Configuración'!$A$10:$A$12,$G143)=0,COUNTIF('Configuración'!$D$4:$D$7,$L143)=0,COUNTIF('Configuración'!$F$4:$F$6,$R143)=0,COUNTIF($A$5:$A$204,$A143)&gt;1,LEN($A143)&gt;30,LEN($B143)&gt;40,LEN($E143)&gt;80,LEN($F143)&gt;100,LEN($S143)&gt;250),"Revisar datos",IF(OR(AND($L143="Pendiente",$M143&lt;&gt;""),AND($L143&lt;&gt;"Pendiente",$M143=""),AND($M143&lt;&gt;"",OR(NOT(ISNUMBER($M143)),$M143&lt;$C143,$M143&gt;'Configuración'!$B$4)),AND($N143&lt;&gt;"",OR(NOT(ISNUMBER($N143)),$N143&lt;$C143,$N143&gt;'Configuración'!$B$4)),AND($O143&lt;&gt;"",OR(NOT(ISNUMBER($O143)),$O143&lt;$C143,$O143&gt;='Configuración'!$B$7+1))),"Revisar datos",IF($L143&lt;&gt;"Pendiente","Cerrada",IF($K143&lt;='Configuración'!$B$4,"Vencida",IF($O143="","Sin próximo seguimiento",IF(OR(NOT(ISNUMBER($O143)),$O143&lt;$C143),"Revisar datos",IF($O143&lt;='Configuración'!$B$4,"Seguimiento ahora",IF(($K143-'Configuración'!$B$4)*24&lt;='Configuración'!$B$5,"Próxima a vencer","En plazo")))))))),"Revisar datos"))</f>
        <v/>
      </c>
      <c r="R143" s="21" t="n"/>
      <c r="S143" s="19" t="n"/>
    </row>
    <row r="144">
      <c r="A144" s="19" t="n"/>
      <c r="B144" s="19" t="n"/>
      <c r="C144" s="20" t="n"/>
      <c r="D144" s="21" t="n"/>
      <c r="E144" s="19" t="n"/>
      <c r="F144" s="19" t="n"/>
      <c r="G144" s="21" t="n"/>
      <c r="H144" s="22">
        <f>IF($A144="","",IFERROR(VLOOKUP($G144,'Configuración'!$A$10:$B$12,2,FALSE),""))</f>
        <v/>
      </c>
      <c r="I144" s="23" t="n"/>
      <c r="J144" s="22">
        <f>IF($A144="","",IFERROR(IF($I144&lt;&gt;"",$I144,$H144),""))</f>
        <v/>
      </c>
      <c r="K144" s="24">
        <f>IFERROR(IF(OR($A144="",$C144="",$J144="",NOT(ISNUMBER($C144)),NOT(ISNUMBER($J144)),$J144&lt;=0),"",$C144+$J144/24),"")</f>
        <v/>
      </c>
      <c r="L144" s="21" t="n"/>
      <c r="M144" s="20" t="n"/>
      <c r="N144" s="20" t="n"/>
      <c r="O144" s="20" t="n"/>
      <c r="P144" s="22">
        <f>IFERROR(IF(OR($A144="",$L144&lt;&gt;"Pendiente",$K144="",NOT(ISNUMBER('Configuración'!$B$4))),"",ROUND(($K144-'Configuración'!$B$4)*24,1)),"")</f>
        <v/>
      </c>
      <c r="Q144" s="25">
        <f>IF($A144="","",IFERROR(IF(OR(NOT(ISNUMBER('Configuración'!$B$4)),NOT(ISNUMBER('Configuración'!$B$5)),'Configuración'!$B$5&lt;0,$B144="",$C144="",$D144="",$F144="",$G144="",$L144="",$R144="",NOT(ISNUMBER($C144)),$C144&lt;'Configuración'!$B$6,$C144&gt;'Configuración'!$B$4,NOT(ISNUMBER($H144)),$H144&lt;=0,NOT(ISNUMBER($J144)),$J144&lt;=0,COUNTIF('Configuración'!$E$4:$E$8,$D144)=0,COUNTIF('Configuración'!$A$10:$A$12,$G144)=0,COUNTIF('Configuración'!$D$4:$D$7,$L144)=0,COUNTIF('Configuración'!$F$4:$F$6,$R144)=0,COUNTIF($A$5:$A$204,$A144)&gt;1,LEN($A144)&gt;30,LEN($B144)&gt;40,LEN($E144)&gt;80,LEN($F144)&gt;100,LEN($S144)&gt;250),"Revisar datos",IF(OR(AND($L144="Pendiente",$M144&lt;&gt;""),AND($L144&lt;&gt;"Pendiente",$M144=""),AND($M144&lt;&gt;"",OR(NOT(ISNUMBER($M144)),$M144&lt;$C144,$M144&gt;'Configuración'!$B$4)),AND($N144&lt;&gt;"",OR(NOT(ISNUMBER($N144)),$N144&lt;$C144,$N144&gt;'Configuración'!$B$4)),AND($O144&lt;&gt;"",OR(NOT(ISNUMBER($O144)),$O144&lt;$C144,$O144&gt;='Configuración'!$B$7+1))),"Revisar datos",IF($L144&lt;&gt;"Pendiente","Cerrada",IF($K144&lt;='Configuración'!$B$4,"Vencida",IF($O144="","Sin próximo seguimiento",IF(OR(NOT(ISNUMBER($O144)),$O144&lt;$C144),"Revisar datos",IF($O144&lt;='Configuración'!$B$4,"Seguimiento ahora",IF(($K144-'Configuración'!$B$4)*24&lt;='Configuración'!$B$5,"Próxima a vencer","En plazo")))))))),"Revisar datos"))</f>
        <v/>
      </c>
      <c r="R144" s="21" t="n"/>
      <c r="S144" s="19" t="n"/>
    </row>
    <row r="145">
      <c r="A145" s="19" t="n"/>
      <c r="B145" s="19" t="n"/>
      <c r="C145" s="20" t="n"/>
      <c r="D145" s="21" t="n"/>
      <c r="E145" s="19" t="n"/>
      <c r="F145" s="19" t="n"/>
      <c r="G145" s="21" t="n"/>
      <c r="H145" s="22">
        <f>IF($A145="","",IFERROR(VLOOKUP($G145,'Configuración'!$A$10:$B$12,2,FALSE),""))</f>
        <v/>
      </c>
      <c r="I145" s="23" t="n"/>
      <c r="J145" s="22">
        <f>IF($A145="","",IFERROR(IF($I145&lt;&gt;"",$I145,$H145),""))</f>
        <v/>
      </c>
      <c r="K145" s="24">
        <f>IFERROR(IF(OR($A145="",$C145="",$J145="",NOT(ISNUMBER($C145)),NOT(ISNUMBER($J145)),$J145&lt;=0),"",$C145+$J145/24),"")</f>
        <v/>
      </c>
      <c r="L145" s="21" t="n"/>
      <c r="M145" s="20" t="n"/>
      <c r="N145" s="20" t="n"/>
      <c r="O145" s="20" t="n"/>
      <c r="P145" s="22">
        <f>IFERROR(IF(OR($A145="",$L145&lt;&gt;"Pendiente",$K145="",NOT(ISNUMBER('Configuración'!$B$4))),"",ROUND(($K145-'Configuración'!$B$4)*24,1)),"")</f>
        <v/>
      </c>
      <c r="Q145" s="25">
        <f>IF($A145="","",IFERROR(IF(OR(NOT(ISNUMBER('Configuración'!$B$4)),NOT(ISNUMBER('Configuración'!$B$5)),'Configuración'!$B$5&lt;0,$B145="",$C145="",$D145="",$F145="",$G145="",$L145="",$R145="",NOT(ISNUMBER($C145)),$C145&lt;'Configuración'!$B$6,$C145&gt;'Configuración'!$B$4,NOT(ISNUMBER($H145)),$H145&lt;=0,NOT(ISNUMBER($J145)),$J145&lt;=0,COUNTIF('Configuración'!$E$4:$E$8,$D145)=0,COUNTIF('Configuración'!$A$10:$A$12,$G145)=0,COUNTIF('Configuración'!$D$4:$D$7,$L145)=0,COUNTIF('Configuración'!$F$4:$F$6,$R145)=0,COUNTIF($A$5:$A$204,$A145)&gt;1,LEN($A145)&gt;30,LEN($B145)&gt;40,LEN($E145)&gt;80,LEN($F145)&gt;100,LEN($S145)&gt;250),"Revisar datos",IF(OR(AND($L145="Pendiente",$M145&lt;&gt;""),AND($L145&lt;&gt;"Pendiente",$M145=""),AND($M145&lt;&gt;"",OR(NOT(ISNUMBER($M145)),$M145&lt;$C145,$M145&gt;'Configuración'!$B$4)),AND($N145&lt;&gt;"",OR(NOT(ISNUMBER($N145)),$N145&lt;$C145,$N145&gt;'Configuración'!$B$4)),AND($O145&lt;&gt;"",OR(NOT(ISNUMBER($O145)),$O145&lt;$C145,$O145&gt;='Configuración'!$B$7+1))),"Revisar datos",IF($L145&lt;&gt;"Pendiente","Cerrada",IF($K145&lt;='Configuración'!$B$4,"Vencida",IF($O145="","Sin próximo seguimiento",IF(OR(NOT(ISNUMBER($O145)),$O145&lt;$C145),"Revisar datos",IF($O145&lt;='Configuración'!$B$4,"Seguimiento ahora",IF(($K145-'Configuración'!$B$4)*24&lt;='Configuración'!$B$5,"Próxima a vencer","En plazo")))))))),"Revisar datos"))</f>
        <v/>
      </c>
      <c r="R145" s="21" t="n"/>
      <c r="S145" s="19" t="n"/>
    </row>
    <row r="146">
      <c r="A146" s="19" t="n"/>
      <c r="B146" s="19" t="n"/>
      <c r="C146" s="20" t="n"/>
      <c r="D146" s="21" t="n"/>
      <c r="E146" s="19" t="n"/>
      <c r="F146" s="19" t="n"/>
      <c r="G146" s="21" t="n"/>
      <c r="H146" s="22">
        <f>IF($A146="","",IFERROR(VLOOKUP($G146,'Configuración'!$A$10:$B$12,2,FALSE),""))</f>
        <v/>
      </c>
      <c r="I146" s="23" t="n"/>
      <c r="J146" s="22">
        <f>IF($A146="","",IFERROR(IF($I146&lt;&gt;"",$I146,$H146),""))</f>
        <v/>
      </c>
      <c r="K146" s="24">
        <f>IFERROR(IF(OR($A146="",$C146="",$J146="",NOT(ISNUMBER($C146)),NOT(ISNUMBER($J146)),$J146&lt;=0),"",$C146+$J146/24),"")</f>
        <v/>
      </c>
      <c r="L146" s="21" t="n"/>
      <c r="M146" s="20" t="n"/>
      <c r="N146" s="20" t="n"/>
      <c r="O146" s="20" t="n"/>
      <c r="P146" s="22">
        <f>IFERROR(IF(OR($A146="",$L146&lt;&gt;"Pendiente",$K146="",NOT(ISNUMBER('Configuración'!$B$4))),"",ROUND(($K146-'Configuración'!$B$4)*24,1)),"")</f>
        <v/>
      </c>
      <c r="Q146" s="25">
        <f>IF($A146="","",IFERROR(IF(OR(NOT(ISNUMBER('Configuración'!$B$4)),NOT(ISNUMBER('Configuración'!$B$5)),'Configuración'!$B$5&lt;0,$B146="",$C146="",$D146="",$F146="",$G146="",$L146="",$R146="",NOT(ISNUMBER($C146)),$C146&lt;'Configuración'!$B$6,$C146&gt;'Configuración'!$B$4,NOT(ISNUMBER($H146)),$H146&lt;=0,NOT(ISNUMBER($J146)),$J146&lt;=0,COUNTIF('Configuración'!$E$4:$E$8,$D146)=0,COUNTIF('Configuración'!$A$10:$A$12,$G146)=0,COUNTIF('Configuración'!$D$4:$D$7,$L146)=0,COUNTIF('Configuración'!$F$4:$F$6,$R146)=0,COUNTIF($A$5:$A$204,$A146)&gt;1,LEN($A146)&gt;30,LEN($B146)&gt;40,LEN($E146)&gt;80,LEN($F146)&gt;100,LEN($S146)&gt;250),"Revisar datos",IF(OR(AND($L146="Pendiente",$M146&lt;&gt;""),AND($L146&lt;&gt;"Pendiente",$M146=""),AND($M146&lt;&gt;"",OR(NOT(ISNUMBER($M146)),$M146&lt;$C146,$M146&gt;'Configuración'!$B$4)),AND($N146&lt;&gt;"",OR(NOT(ISNUMBER($N146)),$N146&lt;$C146,$N146&gt;'Configuración'!$B$4)),AND($O146&lt;&gt;"",OR(NOT(ISNUMBER($O146)),$O146&lt;$C146,$O146&gt;='Configuración'!$B$7+1))),"Revisar datos",IF($L146&lt;&gt;"Pendiente","Cerrada",IF($K146&lt;='Configuración'!$B$4,"Vencida",IF($O146="","Sin próximo seguimiento",IF(OR(NOT(ISNUMBER($O146)),$O146&lt;$C146),"Revisar datos",IF($O146&lt;='Configuración'!$B$4,"Seguimiento ahora",IF(($K146-'Configuración'!$B$4)*24&lt;='Configuración'!$B$5,"Próxima a vencer","En plazo")))))))),"Revisar datos"))</f>
        <v/>
      </c>
      <c r="R146" s="21" t="n"/>
      <c r="S146" s="19" t="n"/>
    </row>
    <row r="147">
      <c r="A147" s="19" t="n"/>
      <c r="B147" s="19" t="n"/>
      <c r="C147" s="20" t="n"/>
      <c r="D147" s="21" t="n"/>
      <c r="E147" s="19" t="n"/>
      <c r="F147" s="19" t="n"/>
      <c r="G147" s="21" t="n"/>
      <c r="H147" s="22">
        <f>IF($A147="","",IFERROR(VLOOKUP($G147,'Configuración'!$A$10:$B$12,2,FALSE),""))</f>
        <v/>
      </c>
      <c r="I147" s="23" t="n"/>
      <c r="J147" s="22">
        <f>IF($A147="","",IFERROR(IF($I147&lt;&gt;"",$I147,$H147),""))</f>
        <v/>
      </c>
      <c r="K147" s="24">
        <f>IFERROR(IF(OR($A147="",$C147="",$J147="",NOT(ISNUMBER($C147)),NOT(ISNUMBER($J147)),$J147&lt;=0),"",$C147+$J147/24),"")</f>
        <v/>
      </c>
      <c r="L147" s="21" t="n"/>
      <c r="M147" s="20" t="n"/>
      <c r="N147" s="20" t="n"/>
      <c r="O147" s="20" t="n"/>
      <c r="P147" s="22">
        <f>IFERROR(IF(OR($A147="",$L147&lt;&gt;"Pendiente",$K147="",NOT(ISNUMBER('Configuración'!$B$4))),"",ROUND(($K147-'Configuración'!$B$4)*24,1)),"")</f>
        <v/>
      </c>
      <c r="Q147" s="25">
        <f>IF($A147="","",IFERROR(IF(OR(NOT(ISNUMBER('Configuración'!$B$4)),NOT(ISNUMBER('Configuración'!$B$5)),'Configuración'!$B$5&lt;0,$B147="",$C147="",$D147="",$F147="",$G147="",$L147="",$R147="",NOT(ISNUMBER($C147)),$C147&lt;'Configuración'!$B$6,$C147&gt;'Configuración'!$B$4,NOT(ISNUMBER($H147)),$H147&lt;=0,NOT(ISNUMBER($J147)),$J147&lt;=0,COUNTIF('Configuración'!$E$4:$E$8,$D147)=0,COUNTIF('Configuración'!$A$10:$A$12,$G147)=0,COUNTIF('Configuración'!$D$4:$D$7,$L147)=0,COUNTIF('Configuración'!$F$4:$F$6,$R147)=0,COUNTIF($A$5:$A$204,$A147)&gt;1,LEN($A147)&gt;30,LEN($B147)&gt;40,LEN($E147)&gt;80,LEN($F147)&gt;100,LEN($S147)&gt;250),"Revisar datos",IF(OR(AND($L147="Pendiente",$M147&lt;&gt;""),AND($L147&lt;&gt;"Pendiente",$M147=""),AND($M147&lt;&gt;"",OR(NOT(ISNUMBER($M147)),$M147&lt;$C147,$M147&gt;'Configuración'!$B$4)),AND($N147&lt;&gt;"",OR(NOT(ISNUMBER($N147)),$N147&lt;$C147,$N147&gt;'Configuración'!$B$4)),AND($O147&lt;&gt;"",OR(NOT(ISNUMBER($O147)),$O147&lt;$C147,$O147&gt;='Configuración'!$B$7+1))),"Revisar datos",IF($L147&lt;&gt;"Pendiente","Cerrada",IF($K147&lt;='Configuración'!$B$4,"Vencida",IF($O147="","Sin próximo seguimiento",IF(OR(NOT(ISNUMBER($O147)),$O147&lt;$C147),"Revisar datos",IF($O147&lt;='Configuración'!$B$4,"Seguimiento ahora",IF(($K147-'Configuración'!$B$4)*24&lt;='Configuración'!$B$5,"Próxima a vencer","En plazo")))))))),"Revisar datos"))</f>
        <v/>
      </c>
      <c r="R147" s="21" t="n"/>
      <c r="S147" s="19" t="n"/>
    </row>
    <row r="148">
      <c r="A148" s="19" t="n"/>
      <c r="B148" s="19" t="n"/>
      <c r="C148" s="20" t="n"/>
      <c r="D148" s="21" t="n"/>
      <c r="E148" s="19" t="n"/>
      <c r="F148" s="19" t="n"/>
      <c r="G148" s="21" t="n"/>
      <c r="H148" s="22">
        <f>IF($A148="","",IFERROR(VLOOKUP($G148,'Configuración'!$A$10:$B$12,2,FALSE),""))</f>
        <v/>
      </c>
      <c r="I148" s="23" t="n"/>
      <c r="J148" s="22">
        <f>IF($A148="","",IFERROR(IF($I148&lt;&gt;"",$I148,$H148),""))</f>
        <v/>
      </c>
      <c r="K148" s="24">
        <f>IFERROR(IF(OR($A148="",$C148="",$J148="",NOT(ISNUMBER($C148)),NOT(ISNUMBER($J148)),$J148&lt;=0),"",$C148+$J148/24),"")</f>
        <v/>
      </c>
      <c r="L148" s="21" t="n"/>
      <c r="M148" s="20" t="n"/>
      <c r="N148" s="20" t="n"/>
      <c r="O148" s="20" t="n"/>
      <c r="P148" s="22">
        <f>IFERROR(IF(OR($A148="",$L148&lt;&gt;"Pendiente",$K148="",NOT(ISNUMBER('Configuración'!$B$4))),"",ROUND(($K148-'Configuración'!$B$4)*24,1)),"")</f>
        <v/>
      </c>
      <c r="Q148" s="25">
        <f>IF($A148="","",IFERROR(IF(OR(NOT(ISNUMBER('Configuración'!$B$4)),NOT(ISNUMBER('Configuración'!$B$5)),'Configuración'!$B$5&lt;0,$B148="",$C148="",$D148="",$F148="",$G148="",$L148="",$R148="",NOT(ISNUMBER($C148)),$C148&lt;'Configuración'!$B$6,$C148&gt;'Configuración'!$B$4,NOT(ISNUMBER($H148)),$H148&lt;=0,NOT(ISNUMBER($J148)),$J148&lt;=0,COUNTIF('Configuración'!$E$4:$E$8,$D148)=0,COUNTIF('Configuración'!$A$10:$A$12,$G148)=0,COUNTIF('Configuración'!$D$4:$D$7,$L148)=0,COUNTIF('Configuración'!$F$4:$F$6,$R148)=0,COUNTIF($A$5:$A$204,$A148)&gt;1,LEN($A148)&gt;30,LEN($B148)&gt;40,LEN($E148)&gt;80,LEN($F148)&gt;100,LEN($S148)&gt;250),"Revisar datos",IF(OR(AND($L148="Pendiente",$M148&lt;&gt;""),AND($L148&lt;&gt;"Pendiente",$M148=""),AND($M148&lt;&gt;"",OR(NOT(ISNUMBER($M148)),$M148&lt;$C148,$M148&gt;'Configuración'!$B$4)),AND($N148&lt;&gt;"",OR(NOT(ISNUMBER($N148)),$N148&lt;$C148,$N148&gt;'Configuración'!$B$4)),AND($O148&lt;&gt;"",OR(NOT(ISNUMBER($O148)),$O148&lt;$C148,$O148&gt;='Configuración'!$B$7+1))),"Revisar datos",IF($L148&lt;&gt;"Pendiente","Cerrada",IF($K148&lt;='Configuración'!$B$4,"Vencida",IF($O148="","Sin próximo seguimiento",IF(OR(NOT(ISNUMBER($O148)),$O148&lt;$C148),"Revisar datos",IF($O148&lt;='Configuración'!$B$4,"Seguimiento ahora",IF(($K148-'Configuración'!$B$4)*24&lt;='Configuración'!$B$5,"Próxima a vencer","En plazo")))))))),"Revisar datos"))</f>
        <v/>
      </c>
      <c r="R148" s="21" t="n"/>
      <c r="S148" s="19" t="n"/>
    </row>
    <row r="149">
      <c r="A149" s="19" t="n"/>
      <c r="B149" s="19" t="n"/>
      <c r="C149" s="20" t="n"/>
      <c r="D149" s="21" t="n"/>
      <c r="E149" s="19" t="n"/>
      <c r="F149" s="19" t="n"/>
      <c r="G149" s="21" t="n"/>
      <c r="H149" s="22">
        <f>IF($A149="","",IFERROR(VLOOKUP($G149,'Configuración'!$A$10:$B$12,2,FALSE),""))</f>
        <v/>
      </c>
      <c r="I149" s="23" t="n"/>
      <c r="J149" s="22">
        <f>IF($A149="","",IFERROR(IF($I149&lt;&gt;"",$I149,$H149),""))</f>
        <v/>
      </c>
      <c r="K149" s="24">
        <f>IFERROR(IF(OR($A149="",$C149="",$J149="",NOT(ISNUMBER($C149)),NOT(ISNUMBER($J149)),$J149&lt;=0),"",$C149+$J149/24),"")</f>
        <v/>
      </c>
      <c r="L149" s="21" t="n"/>
      <c r="M149" s="20" t="n"/>
      <c r="N149" s="20" t="n"/>
      <c r="O149" s="20" t="n"/>
      <c r="P149" s="22">
        <f>IFERROR(IF(OR($A149="",$L149&lt;&gt;"Pendiente",$K149="",NOT(ISNUMBER('Configuración'!$B$4))),"",ROUND(($K149-'Configuración'!$B$4)*24,1)),"")</f>
        <v/>
      </c>
      <c r="Q149" s="25">
        <f>IF($A149="","",IFERROR(IF(OR(NOT(ISNUMBER('Configuración'!$B$4)),NOT(ISNUMBER('Configuración'!$B$5)),'Configuración'!$B$5&lt;0,$B149="",$C149="",$D149="",$F149="",$G149="",$L149="",$R149="",NOT(ISNUMBER($C149)),$C149&lt;'Configuración'!$B$6,$C149&gt;'Configuración'!$B$4,NOT(ISNUMBER($H149)),$H149&lt;=0,NOT(ISNUMBER($J149)),$J149&lt;=0,COUNTIF('Configuración'!$E$4:$E$8,$D149)=0,COUNTIF('Configuración'!$A$10:$A$12,$G149)=0,COUNTIF('Configuración'!$D$4:$D$7,$L149)=0,COUNTIF('Configuración'!$F$4:$F$6,$R149)=0,COUNTIF($A$5:$A$204,$A149)&gt;1,LEN($A149)&gt;30,LEN($B149)&gt;40,LEN($E149)&gt;80,LEN($F149)&gt;100,LEN($S149)&gt;250),"Revisar datos",IF(OR(AND($L149="Pendiente",$M149&lt;&gt;""),AND($L149&lt;&gt;"Pendiente",$M149=""),AND($M149&lt;&gt;"",OR(NOT(ISNUMBER($M149)),$M149&lt;$C149,$M149&gt;'Configuración'!$B$4)),AND($N149&lt;&gt;"",OR(NOT(ISNUMBER($N149)),$N149&lt;$C149,$N149&gt;'Configuración'!$B$4)),AND($O149&lt;&gt;"",OR(NOT(ISNUMBER($O149)),$O149&lt;$C149,$O149&gt;='Configuración'!$B$7+1))),"Revisar datos",IF($L149&lt;&gt;"Pendiente","Cerrada",IF($K149&lt;='Configuración'!$B$4,"Vencida",IF($O149="","Sin próximo seguimiento",IF(OR(NOT(ISNUMBER($O149)),$O149&lt;$C149),"Revisar datos",IF($O149&lt;='Configuración'!$B$4,"Seguimiento ahora",IF(($K149-'Configuración'!$B$4)*24&lt;='Configuración'!$B$5,"Próxima a vencer","En plazo")))))))),"Revisar datos"))</f>
        <v/>
      </c>
      <c r="R149" s="21" t="n"/>
      <c r="S149" s="19" t="n"/>
    </row>
    <row r="150">
      <c r="A150" s="19" t="n"/>
      <c r="B150" s="19" t="n"/>
      <c r="C150" s="20" t="n"/>
      <c r="D150" s="21" t="n"/>
      <c r="E150" s="19" t="n"/>
      <c r="F150" s="19" t="n"/>
      <c r="G150" s="21" t="n"/>
      <c r="H150" s="22">
        <f>IF($A150="","",IFERROR(VLOOKUP($G150,'Configuración'!$A$10:$B$12,2,FALSE),""))</f>
        <v/>
      </c>
      <c r="I150" s="23" t="n"/>
      <c r="J150" s="22">
        <f>IF($A150="","",IFERROR(IF($I150&lt;&gt;"",$I150,$H150),""))</f>
        <v/>
      </c>
      <c r="K150" s="24">
        <f>IFERROR(IF(OR($A150="",$C150="",$J150="",NOT(ISNUMBER($C150)),NOT(ISNUMBER($J150)),$J150&lt;=0),"",$C150+$J150/24),"")</f>
        <v/>
      </c>
      <c r="L150" s="21" t="n"/>
      <c r="M150" s="20" t="n"/>
      <c r="N150" s="20" t="n"/>
      <c r="O150" s="20" t="n"/>
      <c r="P150" s="22">
        <f>IFERROR(IF(OR($A150="",$L150&lt;&gt;"Pendiente",$K150="",NOT(ISNUMBER('Configuración'!$B$4))),"",ROUND(($K150-'Configuración'!$B$4)*24,1)),"")</f>
        <v/>
      </c>
      <c r="Q150" s="25">
        <f>IF($A150="","",IFERROR(IF(OR(NOT(ISNUMBER('Configuración'!$B$4)),NOT(ISNUMBER('Configuración'!$B$5)),'Configuración'!$B$5&lt;0,$B150="",$C150="",$D150="",$F150="",$G150="",$L150="",$R150="",NOT(ISNUMBER($C150)),$C150&lt;'Configuración'!$B$6,$C150&gt;'Configuración'!$B$4,NOT(ISNUMBER($H150)),$H150&lt;=0,NOT(ISNUMBER($J150)),$J150&lt;=0,COUNTIF('Configuración'!$E$4:$E$8,$D150)=0,COUNTIF('Configuración'!$A$10:$A$12,$G150)=0,COUNTIF('Configuración'!$D$4:$D$7,$L150)=0,COUNTIF('Configuración'!$F$4:$F$6,$R150)=0,COUNTIF($A$5:$A$204,$A150)&gt;1,LEN($A150)&gt;30,LEN($B150)&gt;40,LEN($E150)&gt;80,LEN($F150)&gt;100,LEN($S150)&gt;250),"Revisar datos",IF(OR(AND($L150="Pendiente",$M150&lt;&gt;""),AND($L150&lt;&gt;"Pendiente",$M150=""),AND($M150&lt;&gt;"",OR(NOT(ISNUMBER($M150)),$M150&lt;$C150,$M150&gt;'Configuración'!$B$4)),AND($N150&lt;&gt;"",OR(NOT(ISNUMBER($N150)),$N150&lt;$C150,$N150&gt;'Configuración'!$B$4)),AND($O150&lt;&gt;"",OR(NOT(ISNUMBER($O150)),$O150&lt;$C150,$O150&gt;='Configuración'!$B$7+1))),"Revisar datos",IF($L150&lt;&gt;"Pendiente","Cerrada",IF($K150&lt;='Configuración'!$B$4,"Vencida",IF($O150="","Sin próximo seguimiento",IF(OR(NOT(ISNUMBER($O150)),$O150&lt;$C150),"Revisar datos",IF($O150&lt;='Configuración'!$B$4,"Seguimiento ahora",IF(($K150-'Configuración'!$B$4)*24&lt;='Configuración'!$B$5,"Próxima a vencer","En plazo")))))))),"Revisar datos"))</f>
        <v/>
      </c>
      <c r="R150" s="21" t="n"/>
      <c r="S150" s="19" t="n"/>
    </row>
    <row r="151">
      <c r="A151" s="19" t="n"/>
      <c r="B151" s="19" t="n"/>
      <c r="C151" s="20" t="n"/>
      <c r="D151" s="21" t="n"/>
      <c r="E151" s="19" t="n"/>
      <c r="F151" s="19" t="n"/>
      <c r="G151" s="21" t="n"/>
      <c r="H151" s="22">
        <f>IF($A151="","",IFERROR(VLOOKUP($G151,'Configuración'!$A$10:$B$12,2,FALSE),""))</f>
        <v/>
      </c>
      <c r="I151" s="23" t="n"/>
      <c r="J151" s="22">
        <f>IF($A151="","",IFERROR(IF($I151&lt;&gt;"",$I151,$H151),""))</f>
        <v/>
      </c>
      <c r="K151" s="24">
        <f>IFERROR(IF(OR($A151="",$C151="",$J151="",NOT(ISNUMBER($C151)),NOT(ISNUMBER($J151)),$J151&lt;=0),"",$C151+$J151/24),"")</f>
        <v/>
      </c>
      <c r="L151" s="21" t="n"/>
      <c r="M151" s="20" t="n"/>
      <c r="N151" s="20" t="n"/>
      <c r="O151" s="20" t="n"/>
      <c r="P151" s="22">
        <f>IFERROR(IF(OR($A151="",$L151&lt;&gt;"Pendiente",$K151="",NOT(ISNUMBER('Configuración'!$B$4))),"",ROUND(($K151-'Configuración'!$B$4)*24,1)),"")</f>
        <v/>
      </c>
      <c r="Q151" s="25">
        <f>IF($A151="","",IFERROR(IF(OR(NOT(ISNUMBER('Configuración'!$B$4)),NOT(ISNUMBER('Configuración'!$B$5)),'Configuración'!$B$5&lt;0,$B151="",$C151="",$D151="",$F151="",$G151="",$L151="",$R151="",NOT(ISNUMBER($C151)),$C151&lt;'Configuración'!$B$6,$C151&gt;'Configuración'!$B$4,NOT(ISNUMBER($H151)),$H151&lt;=0,NOT(ISNUMBER($J151)),$J151&lt;=0,COUNTIF('Configuración'!$E$4:$E$8,$D151)=0,COUNTIF('Configuración'!$A$10:$A$12,$G151)=0,COUNTIF('Configuración'!$D$4:$D$7,$L151)=0,COUNTIF('Configuración'!$F$4:$F$6,$R151)=0,COUNTIF($A$5:$A$204,$A151)&gt;1,LEN($A151)&gt;30,LEN($B151)&gt;40,LEN($E151)&gt;80,LEN($F151)&gt;100,LEN($S151)&gt;250),"Revisar datos",IF(OR(AND($L151="Pendiente",$M151&lt;&gt;""),AND($L151&lt;&gt;"Pendiente",$M151=""),AND($M151&lt;&gt;"",OR(NOT(ISNUMBER($M151)),$M151&lt;$C151,$M151&gt;'Configuración'!$B$4)),AND($N151&lt;&gt;"",OR(NOT(ISNUMBER($N151)),$N151&lt;$C151,$N151&gt;'Configuración'!$B$4)),AND($O151&lt;&gt;"",OR(NOT(ISNUMBER($O151)),$O151&lt;$C151,$O151&gt;='Configuración'!$B$7+1))),"Revisar datos",IF($L151&lt;&gt;"Pendiente","Cerrada",IF($K151&lt;='Configuración'!$B$4,"Vencida",IF($O151="","Sin próximo seguimiento",IF(OR(NOT(ISNUMBER($O151)),$O151&lt;$C151),"Revisar datos",IF($O151&lt;='Configuración'!$B$4,"Seguimiento ahora",IF(($K151-'Configuración'!$B$4)*24&lt;='Configuración'!$B$5,"Próxima a vencer","En plazo")))))))),"Revisar datos"))</f>
        <v/>
      </c>
      <c r="R151" s="21" t="n"/>
      <c r="S151" s="19" t="n"/>
    </row>
    <row r="152">
      <c r="A152" s="19" t="n"/>
      <c r="B152" s="19" t="n"/>
      <c r="C152" s="20" t="n"/>
      <c r="D152" s="21" t="n"/>
      <c r="E152" s="19" t="n"/>
      <c r="F152" s="19" t="n"/>
      <c r="G152" s="21" t="n"/>
      <c r="H152" s="22">
        <f>IF($A152="","",IFERROR(VLOOKUP($G152,'Configuración'!$A$10:$B$12,2,FALSE),""))</f>
        <v/>
      </c>
      <c r="I152" s="23" t="n"/>
      <c r="J152" s="22">
        <f>IF($A152="","",IFERROR(IF($I152&lt;&gt;"",$I152,$H152),""))</f>
        <v/>
      </c>
      <c r="K152" s="24">
        <f>IFERROR(IF(OR($A152="",$C152="",$J152="",NOT(ISNUMBER($C152)),NOT(ISNUMBER($J152)),$J152&lt;=0),"",$C152+$J152/24),"")</f>
        <v/>
      </c>
      <c r="L152" s="21" t="n"/>
      <c r="M152" s="20" t="n"/>
      <c r="N152" s="20" t="n"/>
      <c r="O152" s="20" t="n"/>
      <c r="P152" s="22">
        <f>IFERROR(IF(OR($A152="",$L152&lt;&gt;"Pendiente",$K152="",NOT(ISNUMBER('Configuración'!$B$4))),"",ROUND(($K152-'Configuración'!$B$4)*24,1)),"")</f>
        <v/>
      </c>
      <c r="Q152" s="25">
        <f>IF($A152="","",IFERROR(IF(OR(NOT(ISNUMBER('Configuración'!$B$4)),NOT(ISNUMBER('Configuración'!$B$5)),'Configuración'!$B$5&lt;0,$B152="",$C152="",$D152="",$F152="",$G152="",$L152="",$R152="",NOT(ISNUMBER($C152)),$C152&lt;'Configuración'!$B$6,$C152&gt;'Configuración'!$B$4,NOT(ISNUMBER($H152)),$H152&lt;=0,NOT(ISNUMBER($J152)),$J152&lt;=0,COUNTIF('Configuración'!$E$4:$E$8,$D152)=0,COUNTIF('Configuración'!$A$10:$A$12,$G152)=0,COUNTIF('Configuración'!$D$4:$D$7,$L152)=0,COUNTIF('Configuración'!$F$4:$F$6,$R152)=0,COUNTIF($A$5:$A$204,$A152)&gt;1,LEN($A152)&gt;30,LEN($B152)&gt;40,LEN($E152)&gt;80,LEN($F152)&gt;100,LEN($S152)&gt;250),"Revisar datos",IF(OR(AND($L152="Pendiente",$M152&lt;&gt;""),AND($L152&lt;&gt;"Pendiente",$M152=""),AND($M152&lt;&gt;"",OR(NOT(ISNUMBER($M152)),$M152&lt;$C152,$M152&gt;'Configuración'!$B$4)),AND($N152&lt;&gt;"",OR(NOT(ISNUMBER($N152)),$N152&lt;$C152,$N152&gt;'Configuración'!$B$4)),AND($O152&lt;&gt;"",OR(NOT(ISNUMBER($O152)),$O152&lt;$C152,$O152&gt;='Configuración'!$B$7+1))),"Revisar datos",IF($L152&lt;&gt;"Pendiente","Cerrada",IF($K152&lt;='Configuración'!$B$4,"Vencida",IF($O152="","Sin próximo seguimiento",IF(OR(NOT(ISNUMBER($O152)),$O152&lt;$C152),"Revisar datos",IF($O152&lt;='Configuración'!$B$4,"Seguimiento ahora",IF(($K152-'Configuración'!$B$4)*24&lt;='Configuración'!$B$5,"Próxima a vencer","En plazo")))))))),"Revisar datos"))</f>
        <v/>
      </c>
      <c r="R152" s="21" t="n"/>
      <c r="S152" s="19" t="n"/>
    </row>
    <row r="153">
      <c r="A153" s="19" t="n"/>
      <c r="B153" s="19" t="n"/>
      <c r="C153" s="20" t="n"/>
      <c r="D153" s="21" t="n"/>
      <c r="E153" s="19" t="n"/>
      <c r="F153" s="19" t="n"/>
      <c r="G153" s="21" t="n"/>
      <c r="H153" s="22">
        <f>IF($A153="","",IFERROR(VLOOKUP($G153,'Configuración'!$A$10:$B$12,2,FALSE),""))</f>
        <v/>
      </c>
      <c r="I153" s="23" t="n"/>
      <c r="J153" s="22">
        <f>IF($A153="","",IFERROR(IF($I153&lt;&gt;"",$I153,$H153),""))</f>
        <v/>
      </c>
      <c r="K153" s="24">
        <f>IFERROR(IF(OR($A153="",$C153="",$J153="",NOT(ISNUMBER($C153)),NOT(ISNUMBER($J153)),$J153&lt;=0),"",$C153+$J153/24),"")</f>
        <v/>
      </c>
      <c r="L153" s="21" t="n"/>
      <c r="M153" s="20" t="n"/>
      <c r="N153" s="20" t="n"/>
      <c r="O153" s="20" t="n"/>
      <c r="P153" s="22">
        <f>IFERROR(IF(OR($A153="",$L153&lt;&gt;"Pendiente",$K153="",NOT(ISNUMBER('Configuración'!$B$4))),"",ROUND(($K153-'Configuración'!$B$4)*24,1)),"")</f>
        <v/>
      </c>
      <c r="Q153" s="25">
        <f>IF($A153="","",IFERROR(IF(OR(NOT(ISNUMBER('Configuración'!$B$4)),NOT(ISNUMBER('Configuración'!$B$5)),'Configuración'!$B$5&lt;0,$B153="",$C153="",$D153="",$F153="",$G153="",$L153="",$R153="",NOT(ISNUMBER($C153)),$C153&lt;'Configuración'!$B$6,$C153&gt;'Configuración'!$B$4,NOT(ISNUMBER($H153)),$H153&lt;=0,NOT(ISNUMBER($J153)),$J153&lt;=0,COUNTIF('Configuración'!$E$4:$E$8,$D153)=0,COUNTIF('Configuración'!$A$10:$A$12,$G153)=0,COUNTIF('Configuración'!$D$4:$D$7,$L153)=0,COUNTIF('Configuración'!$F$4:$F$6,$R153)=0,COUNTIF($A$5:$A$204,$A153)&gt;1,LEN($A153)&gt;30,LEN($B153)&gt;40,LEN($E153)&gt;80,LEN($F153)&gt;100,LEN($S153)&gt;250),"Revisar datos",IF(OR(AND($L153="Pendiente",$M153&lt;&gt;""),AND($L153&lt;&gt;"Pendiente",$M153=""),AND($M153&lt;&gt;"",OR(NOT(ISNUMBER($M153)),$M153&lt;$C153,$M153&gt;'Configuración'!$B$4)),AND($N153&lt;&gt;"",OR(NOT(ISNUMBER($N153)),$N153&lt;$C153,$N153&gt;'Configuración'!$B$4)),AND($O153&lt;&gt;"",OR(NOT(ISNUMBER($O153)),$O153&lt;$C153,$O153&gt;='Configuración'!$B$7+1))),"Revisar datos",IF($L153&lt;&gt;"Pendiente","Cerrada",IF($K153&lt;='Configuración'!$B$4,"Vencida",IF($O153="","Sin próximo seguimiento",IF(OR(NOT(ISNUMBER($O153)),$O153&lt;$C153),"Revisar datos",IF($O153&lt;='Configuración'!$B$4,"Seguimiento ahora",IF(($K153-'Configuración'!$B$4)*24&lt;='Configuración'!$B$5,"Próxima a vencer","En plazo")))))))),"Revisar datos"))</f>
        <v/>
      </c>
      <c r="R153" s="21" t="n"/>
      <c r="S153" s="19" t="n"/>
    </row>
    <row r="154">
      <c r="A154" s="19" t="n"/>
      <c r="B154" s="19" t="n"/>
      <c r="C154" s="20" t="n"/>
      <c r="D154" s="21" t="n"/>
      <c r="E154" s="19" t="n"/>
      <c r="F154" s="19" t="n"/>
      <c r="G154" s="21" t="n"/>
      <c r="H154" s="22">
        <f>IF($A154="","",IFERROR(VLOOKUP($G154,'Configuración'!$A$10:$B$12,2,FALSE),""))</f>
        <v/>
      </c>
      <c r="I154" s="23" t="n"/>
      <c r="J154" s="22">
        <f>IF($A154="","",IFERROR(IF($I154&lt;&gt;"",$I154,$H154),""))</f>
        <v/>
      </c>
      <c r="K154" s="24">
        <f>IFERROR(IF(OR($A154="",$C154="",$J154="",NOT(ISNUMBER($C154)),NOT(ISNUMBER($J154)),$J154&lt;=0),"",$C154+$J154/24),"")</f>
        <v/>
      </c>
      <c r="L154" s="21" t="n"/>
      <c r="M154" s="20" t="n"/>
      <c r="N154" s="20" t="n"/>
      <c r="O154" s="20" t="n"/>
      <c r="P154" s="22">
        <f>IFERROR(IF(OR($A154="",$L154&lt;&gt;"Pendiente",$K154="",NOT(ISNUMBER('Configuración'!$B$4))),"",ROUND(($K154-'Configuración'!$B$4)*24,1)),"")</f>
        <v/>
      </c>
      <c r="Q154" s="25">
        <f>IF($A154="","",IFERROR(IF(OR(NOT(ISNUMBER('Configuración'!$B$4)),NOT(ISNUMBER('Configuración'!$B$5)),'Configuración'!$B$5&lt;0,$B154="",$C154="",$D154="",$F154="",$G154="",$L154="",$R154="",NOT(ISNUMBER($C154)),$C154&lt;'Configuración'!$B$6,$C154&gt;'Configuración'!$B$4,NOT(ISNUMBER($H154)),$H154&lt;=0,NOT(ISNUMBER($J154)),$J154&lt;=0,COUNTIF('Configuración'!$E$4:$E$8,$D154)=0,COUNTIF('Configuración'!$A$10:$A$12,$G154)=0,COUNTIF('Configuración'!$D$4:$D$7,$L154)=0,COUNTIF('Configuración'!$F$4:$F$6,$R154)=0,COUNTIF($A$5:$A$204,$A154)&gt;1,LEN($A154)&gt;30,LEN($B154)&gt;40,LEN($E154)&gt;80,LEN($F154)&gt;100,LEN($S154)&gt;250),"Revisar datos",IF(OR(AND($L154="Pendiente",$M154&lt;&gt;""),AND($L154&lt;&gt;"Pendiente",$M154=""),AND($M154&lt;&gt;"",OR(NOT(ISNUMBER($M154)),$M154&lt;$C154,$M154&gt;'Configuración'!$B$4)),AND($N154&lt;&gt;"",OR(NOT(ISNUMBER($N154)),$N154&lt;$C154,$N154&gt;'Configuración'!$B$4)),AND($O154&lt;&gt;"",OR(NOT(ISNUMBER($O154)),$O154&lt;$C154,$O154&gt;='Configuración'!$B$7+1))),"Revisar datos",IF($L154&lt;&gt;"Pendiente","Cerrada",IF($K154&lt;='Configuración'!$B$4,"Vencida",IF($O154="","Sin próximo seguimiento",IF(OR(NOT(ISNUMBER($O154)),$O154&lt;$C154),"Revisar datos",IF($O154&lt;='Configuración'!$B$4,"Seguimiento ahora",IF(($K154-'Configuración'!$B$4)*24&lt;='Configuración'!$B$5,"Próxima a vencer","En plazo")))))))),"Revisar datos"))</f>
        <v/>
      </c>
      <c r="R154" s="21" t="n"/>
      <c r="S154" s="19" t="n"/>
    </row>
    <row r="155">
      <c r="A155" s="19" t="n"/>
      <c r="B155" s="19" t="n"/>
      <c r="C155" s="20" t="n"/>
      <c r="D155" s="21" t="n"/>
      <c r="E155" s="19" t="n"/>
      <c r="F155" s="19" t="n"/>
      <c r="G155" s="21" t="n"/>
      <c r="H155" s="22">
        <f>IF($A155="","",IFERROR(VLOOKUP($G155,'Configuración'!$A$10:$B$12,2,FALSE),""))</f>
        <v/>
      </c>
      <c r="I155" s="23" t="n"/>
      <c r="J155" s="22">
        <f>IF($A155="","",IFERROR(IF($I155&lt;&gt;"",$I155,$H155),""))</f>
        <v/>
      </c>
      <c r="K155" s="24">
        <f>IFERROR(IF(OR($A155="",$C155="",$J155="",NOT(ISNUMBER($C155)),NOT(ISNUMBER($J155)),$J155&lt;=0),"",$C155+$J155/24),"")</f>
        <v/>
      </c>
      <c r="L155" s="21" t="n"/>
      <c r="M155" s="20" t="n"/>
      <c r="N155" s="20" t="n"/>
      <c r="O155" s="20" t="n"/>
      <c r="P155" s="22">
        <f>IFERROR(IF(OR($A155="",$L155&lt;&gt;"Pendiente",$K155="",NOT(ISNUMBER('Configuración'!$B$4))),"",ROUND(($K155-'Configuración'!$B$4)*24,1)),"")</f>
        <v/>
      </c>
      <c r="Q155" s="25">
        <f>IF($A155="","",IFERROR(IF(OR(NOT(ISNUMBER('Configuración'!$B$4)),NOT(ISNUMBER('Configuración'!$B$5)),'Configuración'!$B$5&lt;0,$B155="",$C155="",$D155="",$F155="",$G155="",$L155="",$R155="",NOT(ISNUMBER($C155)),$C155&lt;'Configuración'!$B$6,$C155&gt;'Configuración'!$B$4,NOT(ISNUMBER($H155)),$H155&lt;=0,NOT(ISNUMBER($J155)),$J155&lt;=0,COUNTIF('Configuración'!$E$4:$E$8,$D155)=0,COUNTIF('Configuración'!$A$10:$A$12,$G155)=0,COUNTIF('Configuración'!$D$4:$D$7,$L155)=0,COUNTIF('Configuración'!$F$4:$F$6,$R155)=0,COUNTIF($A$5:$A$204,$A155)&gt;1,LEN($A155)&gt;30,LEN($B155)&gt;40,LEN($E155)&gt;80,LEN($F155)&gt;100,LEN($S155)&gt;250),"Revisar datos",IF(OR(AND($L155="Pendiente",$M155&lt;&gt;""),AND($L155&lt;&gt;"Pendiente",$M155=""),AND($M155&lt;&gt;"",OR(NOT(ISNUMBER($M155)),$M155&lt;$C155,$M155&gt;'Configuración'!$B$4)),AND($N155&lt;&gt;"",OR(NOT(ISNUMBER($N155)),$N155&lt;$C155,$N155&gt;'Configuración'!$B$4)),AND($O155&lt;&gt;"",OR(NOT(ISNUMBER($O155)),$O155&lt;$C155,$O155&gt;='Configuración'!$B$7+1))),"Revisar datos",IF($L155&lt;&gt;"Pendiente","Cerrada",IF($K155&lt;='Configuración'!$B$4,"Vencida",IF($O155="","Sin próximo seguimiento",IF(OR(NOT(ISNUMBER($O155)),$O155&lt;$C155),"Revisar datos",IF($O155&lt;='Configuración'!$B$4,"Seguimiento ahora",IF(($K155-'Configuración'!$B$4)*24&lt;='Configuración'!$B$5,"Próxima a vencer","En plazo")))))))),"Revisar datos"))</f>
        <v/>
      </c>
      <c r="R155" s="21" t="n"/>
      <c r="S155" s="19" t="n"/>
    </row>
    <row r="156">
      <c r="A156" s="19" t="n"/>
      <c r="B156" s="19" t="n"/>
      <c r="C156" s="20" t="n"/>
      <c r="D156" s="21" t="n"/>
      <c r="E156" s="19" t="n"/>
      <c r="F156" s="19" t="n"/>
      <c r="G156" s="21" t="n"/>
      <c r="H156" s="22">
        <f>IF($A156="","",IFERROR(VLOOKUP($G156,'Configuración'!$A$10:$B$12,2,FALSE),""))</f>
        <v/>
      </c>
      <c r="I156" s="23" t="n"/>
      <c r="J156" s="22">
        <f>IF($A156="","",IFERROR(IF($I156&lt;&gt;"",$I156,$H156),""))</f>
        <v/>
      </c>
      <c r="K156" s="24">
        <f>IFERROR(IF(OR($A156="",$C156="",$J156="",NOT(ISNUMBER($C156)),NOT(ISNUMBER($J156)),$J156&lt;=0),"",$C156+$J156/24),"")</f>
        <v/>
      </c>
      <c r="L156" s="21" t="n"/>
      <c r="M156" s="20" t="n"/>
      <c r="N156" s="20" t="n"/>
      <c r="O156" s="20" t="n"/>
      <c r="P156" s="22">
        <f>IFERROR(IF(OR($A156="",$L156&lt;&gt;"Pendiente",$K156="",NOT(ISNUMBER('Configuración'!$B$4))),"",ROUND(($K156-'Configuración'!$B$4)*24,1)),"")</f>
        <v/>
      </c>
      <c r="Q156" s="25">
        <f>IF($A156="","",IFERROR(IF(OR(NOT(ISNUMBER('Configuración'!$B$4)),NOT(ISNUMBER('Configuración'!$B$5)),'Configuración'!$B$5&lt;0,$B156="",$C156="",$D156="",$F156="",$G156="",$L156="",$R156="",NOT(ISNUMBER($C156)),$C156&lt;'Configuración'!$B$6,$C156&gt;'Configuración'!$B$4,NOT(ISNUMBER($H156)),$H156&lt;=0,NOT(ISNUMBER($J156)),$J156&lt;=0,COUNTIF('Configuración'!$E$4:$E$8,$D156)=0,COUNTIF('Configuración'!$A$10:$A$12,$G156)=0,COUNTIF('Configuración'!$D$4:$D$7,$L156)=0,COUNTIF('Configuración'!$F$4:$F$6,$R156)=0,COUNTIF($A$5:$A$204,$A156)&gt;1,LEN($A156)&gt;30,LEN($B156)&gt;40,LEN($E156)&gt;80,LEN($F156)&gt;100,LEN($S156)&gt;250),"Revisar datos",IF(OR(AND($L156="Pendiente",$M156&lt;&gt;""),AND($L156&lt;&gt;"Pendiente",$M156=""),AND($M156&lt;&gt;"",OR(NOT(ISNUMBER($M156)),$M156&lt;$C156,$M156&gt;'Configuración'!$B$4)),AND($N156&lt;&gt;"",OR(NOT(ISNUMBER($N156)),$N156&lt;$C156,$N156&gt;'Configuración'!$B$4)),AND($O156&lt;&gt;"",OR(NOT(ISNUMBER($O156)),$O156&lt;$C156,$O156&gt;='Configuración'!$B$7+1))),"Revisar datos",IF($L156&lt;&gt;"Pendiente","Cerrada",IF($K156&lt;='Configuración'!$B$4,"Vencida",IF($O156="","Sin próximo seguimiento",IF(OR(NOT(ISNUMBER($O156)),$O156&lt;$C156),"Revisar datos",IF($O156&lt;='Configuración'!$B$4,"Seguimiento ahora",IF(($K156-'Configuración'!$B$4)*24&lt;='Configuración'!$B$5,"Próxima a vencer","En plazo")))))))),"Revisar datos"))</f>
        <v/>
      </c>
      <c r="R156" s="21" t="n"/>
      <c r="S156" s="19" t="n"/>
    </row>
    <row r="157">
      <c r="A157" s="19" t="n"/>
      <c r="B157" s="19" t="n"/>
      <c r="C157" s="20" t="n"/>
      <c r="D157" s="21" t="n"/>
      <c r="E157" s="19" t="n"/>
      <c r="F157" s="19" t="n"/>
      <c r="G157" s="21" t="n"/>
      <c r="H157" s="22">
        <f>IF($A157="","",IFERROR(VLOOKUP($G157,'Configuración'!$A$10:$B$12,2,FALSE),""))</f>
        <v/>
      </c>
      <c r="I157" s="23" t="n"/>
      <c r="J157" s="22">
        <f>IF($A157="","",IFERROR(IF($I157&lt;&gt;"",$I157,$H157),""))</f>
        <v/>
      </c>
      <c r="K157" s="24">
        <f>IFERROR(IF(OR($A157="",$C157="",$J157="",NOT(ISNUMBER($C157)),NOT(ISNUMBER($J157)),$J157&lt;=0),"",$C157+$J157/24),"")</f>
        <v/>
      </c>
      <c r="L157" s="21" t="n"/>
      <c r="M157" s="20" t="n"/>
      <c r="N157" s="20" t="n"/>
      <c r="O157" s="20" t="n"/>
      <c r="P157" s="22">
        <f>IFERROR(IF(OR($A157="",$L157&lt;&gt;"Pendiente",$K157="",NOT(ISNUMBER('Configuración'!$B$4))),"",ROUND(($K157-'Configuración'!$B$4)*24,1)),"")</f>
        <v/>
      </c>
      <c r="Q157" s="25">
        <f>IF($A157="","",IFERROR(IF(OR(NOT(ISNUMBER('Configuración'!$B$4)),NOT(ISNUMBER('Configuración'!$B$5)),'Configuración'!$B$5&lt;0,$B157="",$C157="",$D157="",$F157="",$G157="",$L157="",$R157="",NOT(ISNUMBER($C157)),$C157&lt;'Configuración'!$B$6,$C157&gt;'Configuración'!$B$4,NOT(ISNUMBER($H157)),$H157&lt;=0,NOT(ISNUMBER($J157)),$J157&lt;=0,COUNTIF('Configuración'!$E$4:$E$8,$D157)=0,COUNTIF('Configuración'!$A$10:$A$12,$G157)=0,COUNTIF('Configuración'!$D$4:$D$7,$L157)=0,COUNTIF('Configuración'!$F$4:$F$6,$R157)=0,COUNTIF($A$5:$A$204,$A157)&gt;1,LEN($A157)&gt;30,LEN($B157)&gt;40,LEN($E157)&gt;80,LEN($F157)&gt;100,LEN($S157)&gt;250),"Revisar datos",IF(OR(AND($L157="Pendiente",$M157&lt;&gt;""),AND($L157&lt;&gt;"Pendiente",$M157=""),AND($M157&lt;&gt;"",OR(NOT(ISNUMBER($M157)),$M157&lt;$C157,$M157&gt;'Configuración'!$B$4)),AND($N157&lt;&gt;"",OR(NOT(ISNUMBER($N157)),$N157&lt;$C157,$N157&gt;'Configuración'!$B$4)),AND($O157&lt;&gt;"",OR(NOT(ISNUMBER($O157)),$O157&lt;$C157,$O157&gt;='Configuración'!$B$7+1))),"Revisar datos",IF($L157&lt;&gt;"Pendiente","Cerrada",IF($K157&lt;='Configuración'!$B$4,"Vencida",IF($O157="","Sin próximo seguimiento",IF(OR(NOT(ISNUMBER($O157)),$O157&lt;$C157),"Revisar datos",IF($O157&lt;='Configuración'!$B$4,"Seguimiento ahora",IF(($K157-'Configuración'!$B$4)*24&lt;='Configuración'!$B$5,"Próxima a vencer","En plazo")))))))),"Revisar datos"))</f>
        <v/>
      </c>
      <c r="R157" s="21" t="n"/>
      <c r="S157" s="19" t="n"/>
    </row>
    <row r="158">
      <c r="A158" s="19" t="n"/>
      <c r="B158" s="19" t="n"/>
      <c r="C158" s="20" t="n"/>
      <c r="D158" s="21" t="n"/>
      <c r="E158" s="19" t="n"/>
      <c r="F158" s="19" t="n"/>
      <c r="G158" s="21" t="n"/>
      <c r="H158" s="22">
        <f>IF($A158="","",IFERROR(VLOOKUP($G158,'Configuración'!$A$10:$B$12,2,FALSE),""))</f>
        <v/>
      </c>
      <c r="I158" s="23" t="n"/>
      <c r="J158" s="22">
        <f>IF($A158="","",IFERROR(IF($I158&lt;&gt;"",$I158,$H158),""))</f>
        <v/>
      </c>
      <c r="K158" s="24">
        <f>IFERROR(IF(OR($A158="",$C158="",$J158="",NOT(ISNUMBER($C158)),NOT(ISNUMBER($J158)),$J158&lt;=0),"",$C158+$J158/24),"")</f>
        <v/>
      </c>
      <c r="L158" s="21" t="n"/>
      <c r="M158" s="20" t="n"/>
      <c r="N158" s="20" t="n"/>
      <c r="O158" s="20" t="n"/>
      <c r="P158" s="22">
        <f>IFERROR(IF(OR($A158="",$L158&lt;&gt;"Pendiente",$K158="",NOT(ISNUMBER('Configuración'!$B$4))),"",ROUND(($K158-'Configuración'!$B$4)*24,1)),"")</f>
        <v/>
      </c>
      <c r="Q158" s="25">
        <f>IF($A158="","",IFERROR(IF(OR(NOT(ISNUMBER('Configuración'!$B$4)),NOT(ISNUMBER('Configuración'!$B$5)),'Configuración'!$B$5&lt;0,$B158="",$C158="",$D158="",$F158="",$G158="",$L158="",$R158="",NOT(ISNUMBER($C158)),$C158&lt;'Configuración'!$B$6,$C158&gt;'Configuración'!$B$4,NOT(ISNUMBER($H158)),$H158&lt;=0,NOT(ISNUMBER($J158)),$J158&lt;=0,COUNTIF('Configuración'!$E$4:$E$8,$D158)=0,COUNTIF('Configuración'!$A$10:$A$12,$G158)=0,COUNTIF('Configuración'!$D$4:$D$7,$L158)=0,COUNTIF('Configuración'!$F$4:$F$6,$R158)=0,COUNTIF($A$5:$A$204,$A158)&gt;1,LEN($A158)&gt;30,LEN($B158)&gt;40,LEN($E158)&gt;80,LEN($F158)&gt;100,LEN($S158)&gt;250),"Revisar datos",IF(OR(AND($L158="Pendiente",$M158&lt;&gt;""),AND($L158&lt;&gt;"Pendiente",$M158=""),AND($M158&lt;&gt;"",OR(NOT(ISNUMBER($M158)),$M158&lt;$C158,$M158&gt;'Configuración'!$B$4)),AND($N158&lt;&gt;"",OR(NOT(ISNUMBER($N158)),$N158&lt;$C158,$N158&gt;'Configuración'!$B$4)),AND($O158&lt;&gt;"",OR(NOT(ISNUMBER($O158)),$O158&lt;$C158,$O158&gt;='Configuración'!$B$7+1))),"Revisar datos",IF($L158&lt;&gt;"Pendiente","Cerrada",IF($K158&lt;='Configuración'!$B$4,"Vencida",IF($O158="","Sin próximo seguimiento",IF(OR(NOT(ISNUMBER($O158)),$O158&lt;$C158),"Revisar datos",IF($O158&lt;='Configuración'!$B$4,"Seguimiento ahora",IF(($K158-'Configuración'!$B$4)*24&lt;='Configuración'!$B$5,"Próxima a vencer","En plazo")))))))),"Revisar datos"))</f>
        <v/>
      </c>
      <c r="R158" s="21" t="n"/>
      <c r="S158" s="19" t="n"/>
    </row>
    <row r="159">
      <c r="A159" s="19" t="n"/>
      <c r="B159" s="19" t="n"/>
      <c r="C159" s="20" t="n"/>
      <c r="D159" s="21" t="n"/>
      <c r="E159" s="19" t="n"/>
      <c r="F159" s="19" t="n"/>
      <c r="G159" s="21" t="n"/>
      <c r="H159" s="22">
        <f>IF($A159="","",IFERROR(VLOOKUP($G159,'Configuración'!$A$10:$B$12,2,FALSE),""))</f>
        <v/>
      </c>
      <c r="I159" s="23" t="n"/>
      <c r="J159" s="22">
        <f>IF($A159="","",IFERROR(IF($I159&lt;&gt;"",$I159,$H159),""))</f>
        <v/>
      </c>
      <c r="K159" s="24">
        <f>IFERROR(IF(OR($A159="",$C159="",$J159="",NOT(ISNUMBER($C159)),NOT(ISNUMBER($J159)),$J159&lt;=0),"",$C159+$J159/24),"")</f>
        <v/>
      </c>
      <c r="L159" s="21" t="n"/>
      <c r="M159" s="20" t="n"/>
      <c r="N159" s="20" t="n"/>
      <c r="O159" s="20" t="n"/>
      <c r="P159" s="22">
        <f>IFERROR(IF(OR($A159="",$L159&lt;&gt;"Pendiente",$K159="",NOT(ISNUMBER('Configuración'!$B$4))),"",ROUND(($K159-'Configuración'!$B$4)*24,1)),"")</f>
        <v/>
      </c>
      <c r="Q159" s="25">
        <f>IF($A159="","",IFERROR(IF(OR(NOT(ISNUMBER('Configuración'!$B$4)),NOT(ISNUMBER('Configuración'!$B$5)),'Configuración'!$B$5&lt;0,$B159="",$C159="",$D159="",$F159="",$G159="",$L159="",$R159="",NOT(ISNUMBER($C159)),$C159&lt;'Configuración'!$B$6,$C159&gt;'Configuración'!$B$4,NOT(ISNUMBER($H159)),$H159&lt;=0,NOT(ISNUMBER($J159)),$J159&lt;=0,COUNTIF('Configuración'!$E$4:$E$8,$D159)=0,COUNTIF('Configuración'!$A$10:$A$12,$G159)=0,COUNTIF('Configuración'!$D$4:$D$7,$L159)=0,COUNTIF('Configuración'!$F$4:$F$6,$R159)=0,COUNTIF($A$5:$A$204,$A159)&gt;1,LEN($A159)&gt;30,LEN($B159)&gt;40,LEN($E159)&gt;80,LEN($F159)&gt;100,LEN($S159)&gt;250),"Revisar datos",IF(OR(AND($L159="Pendiente",$M159&lt;&gt;""),AND($L159&lt;&gt;"Pendiente",$M159=""),AND($M159&lt;&gt;"",OR(NOT(ISNUMBER($M159)),$M159&lt;$C159,$M159&gt;'Configuración'!$B$4)),AND($N159&lt;&gt;"",OR(NOT(ISNUMBER($N159)),$N159&lt;$C159,$N159&gt;'Configuración'!$B$4)),AND($O159&lt;&gt;"",OR(NOT(ISNUMBER($O159)),$O159&lt;$C159,$O159&gt;='Configuración'!$B$7+1))),"Revisar datos",IF($L159&lt;&gt;"Pendiente","Cerrada",IF($K159&lt;='Configuración'!$B$4,"Vencida",IF($O159="","Sin próximo seguimiento",IF(OR(NOT(ISNUMBER($O159)),$O159&lt;$C159),"Revisar datos",IF($O159&lt;='Configuración'!$B$4,"Seguimiento ahora",IF(($K159-'Configuración'!$B$4)*24&lt;='Configuración'!$B$5,"Próxima a vencer","En plazo")))))))),"Revisar datos"))</f>
        <v/>
      </c>
      <c r="R159" s="21" t="n"/>
      <c r="S159" s="19" t="n"/>
    </row>
    <row r="160">
      <c r="A160" s="19" t="n"/>
      <c r="B160" s="19" t="n"/>
      <c r="C160" s="20" t="n"/>
      <c r="D160" s="21" t="n"/>
      <c r="E160" s="19" t="n"/>
      <c r="F160" s="19" t="n"/>
      <c r="G160" s="21" t="n"/>
      <c r="H160" s="22">
        <f>IF($A160="","",IFERROR(VLOOKUP($G160,'Configuración'!$A$10:$B$12,2,FALSE),""))</f>
        <v/>
      </c>
      <c r="I160" s="23" t="n"/>
      <c r="J160" s="22">
        <f>IF($A160="","",IFERROR(IF($I160&lt;&gt;"",$I160,$H160),""))</f>
        <v/>
      </c>
      <c r="K160" s="24">
        <f>IFERROR(IF(OR($A160="",$C160="",$J160="",NOT(ISNUMBER($C160)),NOT(ISNUMBER($J160)),$J160&lt;=0),"",$C160+$J160/24),"")</f>
        <v/>
      </c>
      <c r="L160" s="21" t="n"/>
      <c r="M160" s="20" t="n"/>
      <c r="N160" s="20" t="n"/>
      <c r="O160" s="20" t="n"/>
      <c r="P160" s="22">
        <f>IFERROR(IF(OR($A160="",$L160&lt;&gt;"Pendiente",$K160="",NOT(ISNUMBER('Configuración'!$B$4))),"",ROUND(($K160-'Configuración'!$B$4)*24,1)),"")</f>
        <v/>
      </c>
      <c r="Q160" s="25">
        <f>IF($A160="","",IFERROR(IF(OR(NOT(ISNUMBER('Configuración'!$B$4)),NOT(ISNUMBER('Configuración'!$B$5)),'Configuración'!$B$5&lt;0,$B160="",$C160="",$D160="",$F160="",$G160="",$L160="",$R160="",NOT(ISNUMBER($C160)),$C160&lt;'Configuración'!$B$6,$C160&gt;'Configuración'!$B$4,NOT(ISNUMBER($H160)),$H160&lt;=0,NOT(ISNUMBER($J160)),$J160&lt;=0,COUNTIF('Configuración'!$E$4:$E$8,$D160)=0,COUNTIF('Configuración'!$A$10:$A$12,$G160)=0,COUNTIF('Configuración'!$D$4:$D$7,$L160)=0,COUNTIF('Configuración'!$F$4:$F$6,$R160)=0,COUNTIF($A$5:$A$204,$A160)&gt;1,LEN($A160)&gt;30,LEN($B160)&gt;40,LEN($E160)&gt;80,LEN($F160)&gt;100,LEN($S160)&gt;250),"Revisar datos",IF(OR(AND($L160="Pendiente",$M160&lt;&gt;""),AND($L160&lt;&gt;"Pendiente",$M160=""),AND($M160&lt;&gt;"",OR(NOT(ISNUMBER($M160)),$M160&lt;$C160,$M160&gt;'Configuración'!$B$4)),AND($N160&lt;&gt;"",OR(NOT(ISNUMBER($N160)),$N160&lt;$C160,$N160&gt;'Configuración'!$B$4)),AND($O160&lt;&gt;"",OR(NOT(ISNUMBER($O160)),$O160&lt;$C160,$O160&gt;='Configuración'!$B$7+1))),"Revisar datos",IF($L160&lt;&gt;"Pendiente","Cerrada",IF($K160&lt;='Configuración'!$B$4,"Vencida",IF($O160="","Sin próximo seguimiento",IF(OR(NOT(ISNUMBER($O160)),$O160&lt;$C160),"Revisar datos",IF($O160&lt;='Configuración'!$B$4,"Seguimiento ahora",IF(($K160-'Configuración'!$B$4)*24&lt;='Configuración'!$B$5,"Próxima a vencer","En plazo")))))))),"Revisar datos"))</f>
        <v/>
      </c>
      <c r="R160" s="21" t="n"/>
      <c r="S160" s="19" t="n"/>
    </row>
    <row r="161">
      <c r="A161" s="19" t="n"/>
      <c r="B161" s="19" t="n"/>
      <c r="C161" s="20" t="n"/>
      <c r="D161" s="21" t="n"/>
      <c r="E161" s="19" t="n"/>
      <c r="F161" s="19" t="n"/>
      <c r="G161" s="21" t="n"/>
      <c r="H161" s="22">
        <f>IF($A161="","",IFERROR(VLOOKUP($G161,'Configuración'!$A$10:$B$12,2,FALSE),""))</f>
        <v/>
      </c>
      <c r="I161" s="23" t="n"/>
      <c r="J161" s="22">
        <f>IF($A161="","",IFERROR(IF($I161&lt;&gt;"",$I161,$H161),""))</f>
        <v/>
      </c>
      <c r="K161" s="24">
        <f>IFERROR(IF(OR($A161="",$C161="",$J161="",NOT(ISNUMBER($C161)),NOT(ISNUMBER($J161)),$J161&lt;=0),"",$C161+$J161/24),"")</f>
        <v/>
      </c>
      <c r="L161" s="21" t="n"/>
      <c r="M161" s="20" t="n"/>
      <c r="N161" s="20" t="n"/>
      <c r="O161" s="20" t="n"/>
      <c r="P161" s="22">
        <f>IFERROR(IF(OR($A161="",$L161&lt;&gt;"Pendiente",$K161="",NOT(ISNUMBER('Configuración'!$B$4))),"",ROUND(($K161-'Configuración'!$B$4)*24,1)),"")</f>
        <v/>
      </c>
      <c r="Q161" s="25">
        <f>IF($A161="","",IFERROR(IF(OR(NOT(ISNUMBER('Configuración'!$B$4)),NOT(ISNUMBER('Configuración'!$B$5)),'Configuración'!$B$5&lt;0,$B161="",$C161="",$D161="",$F161="",$G161="",$L161="",$R161="",NOT(ISNUMBER($C161)),$C161&lt;'Configuración'!$B$6,$C161&gt;'Configuración'!$B$4,NOT(ISNUMBER($H161)),$H161&lt;=0,NOT(ISNUMBER($J161)),$J161&lt;=0,COUNTIF('Configuración'!$E$4:$E$8,$D161)=0,COUNTIF('Configuración'!$A$10:$A$12,$G161)=0,COUNTIF('Configuración'!$D$4:$D$7,$L161)=0,COUNTIF('Configuración'!$F$4:$F$6,$R161)=0,COUNTIF($A$5:$A$204,$A161)&gt;1,LEN($A161)&gt;30,LEN($B161)&gt;40,LEN($E161)&gt;80,LEN($F161)&gt;100,LEN($S161)&gt;250),"Revisar datos",IF(OR(AND($L161="Pendiente",$M161&lt;&gt;""),AND($L161&lt;&gt;"Pendiente",$M161=""),AND($M161&lt;&gt;"",OR(NOT(ISNUMBER($M161)),$M161&lt;$C161,$M161&gt;'Configuración'!$B$4)),AND($N161&lt;&gt;"",OR(NOT(ISNUMBER($N161)),$N161&lt;$C161,$N161&gt;'Configuración'!$B$4)),AND($O161&lt;&gt;"",OR(NOT(ISNUMBER($O161)),$O161&lt;$C161,$O161&gt;='Configuración'!$B$7+1))),"Revisar datos",IF($L161&lt;&gt;"Pendiente","Cerrada",IF($K161&lt;='Configuración'!$B$4,"Vencida",IF($O161="","Sin próximo seguimiento",IF(OR(NOT(ISNUMBER($O161)),$O161&lt;$C161),"Revisar datos",IF($O161&lt;='Configuración'!$B$4,"Seguimiento ahora",IF(($K161-'Configuración'!$B$4)*24&lt;='Configuración'!$B$5,"Próxima a vencer","En plazo")))))))),"Revisar datos"))</f>
        <v/>
      </c>
      <c r="R161" s="21" t="n"/>
      <c r="S161" s="19" t="n"/>
    </row>
    <row r="162">
      <c r="A162" s="19" t="n"/>
      <c r="B162" s="19" t="n"/>
      <c r="C162" s="20" t="n"/>
      <c r="D162" s="21" t="n"/>
      <c r="E162" s="19" t="n"/>
      <c r="F162" s="19" t="n"/>
      <c r="G162" s="21" t="n"/>
      <c r="H162" s="22">
        <f>IF($A162="","",IFERROR(VLOOKUP($G162,'Configuración'!$A$10:$B$12,2,FALSE),""))</f>
        <v/>
      </c>
      <c r="I162" s="23" t="n"/>
      <c r="J162" s="22">
        <f>IF($A162="","",IFERROR(IF($I162&lt;&gt;"",$I162,$H162),""))</f>
        <v/>
      </c>
      <c r="K162" s="24">
        <f>IFERROR(IF(OR($A162="",$C162="",$J162="",NOT(ISNUMBER($C162)),NOT(ISNUMBER($J162)),$J162&lt;=0),"",$C162+$J162/24),"")</f>
        <v/>
      </c>
      <c r="L162" s="21" t="n"/>
      <c r="M162" s="20" t="n"/>
      <c r="N162" s="20" t="n"/>
      <c r="O162" s="20" t="n"/>
      <c r="P162" s="22">
        <f>IFERROR(IF(OR($A162="",$L162&lt;&gt;"Pendiente",$K162="",NOT(ISNUMBER('Configuración'!$B$4))),"",ROUND(($K162-'Configuración'!$B$4)*24,1)),"")</f>
        <v/>
      </c>
      <c r="Q162" s="25">
        <f>IF($A162="","",IFERROR(IF(OR(NOT(ISNUMBER('Configuración'!$B$4)),NOT(ISNUMBER('Configuración'!$B$5)),'Configuración'!$B$5&lt;0,$B162="",$C162="",$D162="",$F162="",$G162="",$L162="",$R162="",NOT(ISNUMBER($C162)),$C162&lt;'Configuración'!$B$6,$C162&gt;'Configuración'!$B$4,NOT(ISNUMBER($H162)),$H162&lt;=0,NOT(ISNUMBER($J162)),$J162&lt;=0,COUNTIF('Configuración'!$E$4:$E$8,$D162)=0,COUNTIF('Configuración'!$A$10:$A$12,$G162)=0,COUNTIF('Configuración'!$D$4:$D$7,$L162)=0,COUNTIF('Configuración'!$F$4:$F$6,$R162)=0,COUNTIF($A$5:$A$204,$A162)&gt;1,LEN($A162)&gt;30,LEN($B162)&gt;40,LEN($E162)&gt;80,LEN($F162)&gt;100,LEN($S162)&gt;250),"Revisar datos",IF(OR(AND($L162="Pendiente",$M162&lt;&gt;""),AND($L162&lt;&gt;"Pendiente",$M162=""),AND($M162&lt;&gt;"",OR(NOT(ISNUMBER($M162)),$M162&lt;$C162,$M162&gt;'Configuración'!$B$4)),AND($N162&lt;&gt;"",OR(NOT(ISNUMBER($N162)),$N162&lt;$C162,$N162&gt;'Configuración'!$B$4)),AND($O162&lt;&gt;"",OR(NOT(ISNUMBER($O162)),$O162&lt;$C162,$O162&gt;='Configuración'!$B$7+1))),"Revisar datos",IF($L162&lt;&gt;"Pendiente","Cerrada",IF($K162&lt;='Configuración'!$B$4,"Vencida",IF($O162="","Sin próximo seguimiento",IF(OR(NOT(ISNUMBER($O162)),$O162&lt;$C162),"Revisar datos",IF($O162&lt;='Configuración'!$B$4,"Seguimiento ahora",IF(($K162-'Configuración'!$B$4)*24&lt;='Configuración'!$B$5,"Próxima a vencer","En plazo")))))))),"Revisar datos"))</f>
        <v/>
      </c>
      <c r="R162" s="21" t="n"/>
      <c r="S162" s="19" t="n"/>
    </row>
    <row r="163">
      <c r="A163" s="19" t="n"/>
      <c r="B163" s="19" t="n"/>
      <c r="C163" s="20" t="n"/>
      <c r="D163" s="21" t="n"/>
      <c r="E163" s="19" t="n"/>
      <c r="F163" s="19" t="n"/>
      <c r="G163" s="21" t="n"/>
      <c r="H163" s="22">
        <f>IF($A163="","",IFERROR(VLOOKUP($G163,'Configuración'!$A$10:$B$12,2,FALSE),""))</f>
        <v/>
      </c>
      <c r="I163" s="23" t="n"/>
      <c r="J163" s="22">
        <f>IF($A163="","",IFERROR(IF($I163&lt;&gt;"",$I163,$H163),""))</f>
        <v/>
      </c>
      <c r="K163" s="24">
        <f>IFERROR(IF(OR($A163="",$C163="",$J163="",NOT(ISNUMBER($C163)),NOT(ISNUMBER($J163)),$J163&lt;=0),"",$C163+$J163/24),"")</f>
        <v/>
      </c>
      <c r="L163" s="21" t="n"/>
      <c r="M163" s="20" t="n"/>
      <c r="N163" s="20" t="n"/>
      <c r="O163" s="20" t="n"/>
      <c r="P163" s="22">
        <f>IFERROR(IF(OR($A163="",$L163&lt;&gt;"Pendiente",$K163="",NOT(ISNUMBER('Configuración'!$B$4))),"",ROUND(($K163-'Configuración'!$B$4)*24,1)),"")</f>
        <v/>
      </c>
      <c r="Q163" s="25">
        <f>IF($A163="","",IFERROR(IF(OR(NOT(ISNUMBER('Configuración'!$B$4)),NOT(ISNUMBER('Configuración'!$B$5)),'Configuración'!$B$5&lt;0,$B163="",$C163="",$D163="",$F163="",$G163="",$L163="",$R163="",NOT(ISNUMBER($C163)),$C163&lt;'Configuración'!$B$6,$C163&gt;'Configuración'!$B$4,NOT(ISNUMBER($H163)),$H163&lt;=0,NOT(ISNUMBER($J163)),$J163&lt;=0,COUNTIF('Configuración'!$E$4:$E$8,$D163)=0,COUNTIF('Configuración'!$A$10:$A$12,$G163)=0,COUNTIF('Configuración'!$D$4:$D$7,$L163)=0,COUNTIF('Configuración'!$F$4:$F$6,$R163)=0,COUNTIF($A$5:$A$204,$A163)&gt;1,LEN($A163)&gt;30,LEN($B163)&gt;40,LEN($E163)&gt;80,LEN($F163)&gt;100,LEN($S163)&gt;250),"Revisar datos",IF(OR(AND($L163="Pendiente",$M163&lt;&gt;""),AND($L163&lt;&gt;"Pendiente",$M163=""),AND($M163&lt;&gt;"",OR(NOT(ISNUMBER($M163)),$M163&lt;$C163,$M163&gt;'Configuración'!$B$4)),AND($N163&lt;&gt;"",OR(NOT(ISNUMBER($N163)),$N163&lt;$C163,$N163&gt;'Configuración'!$B$4)),AND($O163&lt;&gt;"",OR(NOT(ISNUMBER($O163)),$O163&lt;$C163,$O163&gt;='Configuración'!$B$7+1))),"Revisar datos",IF($L163&lt;&gt;"Pendiente","Cerrada",IF($K163&lt;='Configuración'!$B$4,"Vencida",IF($O163="","Sin próximo seguimiento",IF(OR(NOT(ISNUMBER($O163)),$O163&lt;$C163),"Revisar datos",IF($O163&lt;='Configuración'!$B$4,"Seguimiento ahora",IF(($K163-'Configuración'!$B$4)*24&lt;='Configuración'!$B$5,"Próxima a vencer","En plazo")))))))),"Revisar datos"))</f>
        <v/>
      </c>
      <c r="R163" s="21" t="n"/>
      <c r="S163" s="19" t="n"/>
    </row>
    <row r="164">
      <c r="A164" s="19" t="n"/>
      <c r="B164" s="19" t="n"/>
      <c r="C164" s="20" t="n"/>
      <c r="D164" s="21" t="n"/>
      <c r="E164" s="19" t="n"/>
      <c r="F164" s="19" t="n"/>
      <c r="G164" s="21" t="n"/>
      <c r="H164" s="22">
        <f>IF($A164="","",IFERROR(VLOOKUP($G164,'Configuración'!$A$10:$B$12,2,FALSE),""))</f>
        <v/>
      </c>
      <c r="I164" s="23" t="n"/>
      <c r="J164" s="22">
        <f>IF($A164="","",IFERROR(IF($I164&lt;&gt;"",$I164,$H164),""))</f>
        <v/>
      </c>
      <c r="K164" s="24">
        <f>IFERROR(IF(OR($A164="",$C164="",$J164="",NOT(ISNUMBER($C164)),NOT(ISNUMBER($J164)),$J164&lt;=0),"",$C164+$J164/24),"")</f>
        <v/>
      </c>
      <c r="L164" s="21" t="n"/>
      <c r="M164" s="20" t="n"/>
      <c r="N164" s="20" t="n"/>
      <c r="O164" s="20" t="n"/>
      <c r="P164" s="22">
        <f>IFERROR(IF(OR($A164="",$L164&lt;&gt;"Pendiente",$K164="",NOT(ISNUMBER('Configuración'!$B$4))),"",ROUND(($K164-'Configuración'!$B$4)*24,1)),"")</f>
        <v/>
      </c>
      <c r="Q164" s="25">
        <f>IF($A164="","",IFERROR(IF(OR(NOT(ISNUMBER('Configuración'!$B$4)),NOT(ISNUMBER('Configuración'!$B$5)),'Configuración'!$B$5&lt;0,$B164="",$C164="",$D164="",$F164="",$G164="",$L164="",$R164="",NOT(ISNUMBER($C164)),$C164&lt;'Configuración'!$B$6,$C164&gt;'Configuración'!$B$4,NOT(ISNUMBER($H164)),$H164&lt;=0,NOT(ISNUMBER($J164)),$J164&lt;=0,COUNTIF('Configuración'!$E$4:$E$8,$D164)=0,COUNTIF('Configuración'!$A$10:$A$12,$G164)=0,COUNTIF('Configuración'!$D$4:$D$7,$L164)=0,COUNTIF('Configuración'!$F$4:$F$6,$R164)=0,COUNTIF($A$5:$A$204,$A164)&gt;1,LEN($A164)&gt;30,LEN($B164)&gt;40,LEN($E164)&gt;80,LEN($F164)&gt;100,LEN($S164)&gt;250),"Revisar datos",IF(OR(AND($L164="Pendiente",$M164&lt;&gt;""),AND($L164&lt;&gt;"Pendiente",$M164=""),AND($M164&lt;&gt;"",OR(NOT(ISNUMBER($M164)),$M164&lt;$C164,$M164&gt;'Configuración'!$B$4)),AND($N164&lt;&gt;"",OR(NOT(ISNUMBER($N164)),$N164&lt;$C164,$N164&gt;'Configuración'!$B$4)),AND($O164&lt;&gt;"",OR(NOT(ISNUMBER($O164)),$O164&lt;$C164,$O164&gt;='Configuración'!$B$7+1))),"Revisar datos",IF($L164&lt;&gt;"Pendiente","Cerrada",IF($K164&lt;='Configuración'!$B$4,"Vencida",IF($O164="","Sin próximo seguimiento",IF(OR(NOT(ISNUMBER($O164)),$O164&lt;$C164),"Revisar datos",IF($O164&lt;='Configuración'!$B$4,"Seguimiento ahora",IF(($K164-'Configuración'!$B$4)*24&lt;='Configuración'!$B$5,"Próxima a vencer","En plazo")))))))),"Revisar datos"))</f>
        <v/>
      </c>
      <c r="R164" s="21" t="n"/>
      <c r="S164" s="19" t="n"/>
    </row>
    <row r="165">
      <c r="A165" s="19" t="n"/>
      <c r="B165" s="19" t="n"/>
      <c r="C165" s="20" t="n"/>
      <c r="D165" s="21" t="n"/>
      <c r="E165" s="19" t="n"/>
      <c r="F165" s="19" t="n"/>
      <c r="G165" s="21" t="n"/>
      <c r="H165" s="22">
        <f>IF($A165="","",IFERROR(VLOOKUP($G165,'Configuración'!$A$10:$B$12,2,FALSE),""))</f>
        <v/>
      </c>
      <c r="I165" s="23" t="n"/>
      <c r="J165" s="22">
        <f>IF($A165="","",IFERROR(IF($I165&lt;&gt;"",$I165,$H165),""))</f>
        <v/>
      </c>
      <c r="K165" s="24">
        <f>IFERROR(IF(OR($A165="",$C165="",$J165="",NOT(ISNUMBER($C165)),NOT(ISNUMBER($J165)),$J165&lt;=0),"",$C165+$J165/24),"")</f>
        <v/>
      </c>
      <c r="L165" s="21" t="n"/>
      <c r="M165" s="20" t="n"/>
      <c r="N165" s="20" t="n"/>
      <c r="O165" s="20" t="n"/>
      <c r="P165" s="22">
        <f>IFERROR(IF(OR($A165="",$L165&lt;&gt;"Pendiente",$K165="",NOT(ISNUMBER('Configuración'!$B$4))),"",ROUND(($K165-'Configuración'!$B$4)*24,1)),"")</f>
        <v/>
      </c>
      <c r="Q165" s="25">
        <f>IF($A165="","",IFERROR(IF(OR(NOT(ISNUMBER('Configuración'!$B$4)),NOT(ISNUMBER('Configuración'!$B$5)),'Configuración'!$B$5&lt;0,$B165="",$C165="",$D165="",$F165="",$G165="",$L165="",$R165="",NOT(ISNUMBER($C165)),$C165&lt;'Configuración'!$B$6,$C165&gt;'Configuración'!$B$4,NOT(ISNUMBER($H165)),$H165&lt;=0,NOT(ISNUMBER($J165)),$J165&lt;=0,COUNTIF('Configuración'!$E$4:$E$8,$D165)=0,COUNTIF('Configuración'!$A$10:$A$12,$G165)=0,COUNTIF('Configuración'!$D$4:$D$7,$L165)=0,COUNTIF('Configuración'!$F$4:$F$6,$R165)=0,COUNTIF($A$5:$A$204,$A165)&gt;1,LEN($A165)&gt;30,LEN($B165)&gt;40,LEN($E165)&gt;80,LEN($F165)&gt;100,LEN($S165)&gt;250),"Revisar datos",IF(OR(AND($L165="Pendiente",$M165&lt;&gt;""),AND($L165&lt;&gt;"Pendiente",$M165=""),AND($M165&lt;&gt;"",OR(NOT(ISNUMBER($M165)),$M165&lt;$C165,$M165&gt;'Configuración'!$B$4)),AND($N165&lt;&gt;"",OR(NOT(ISNUMBER($N165)),$N165&lt;$C165,$N165&gt;'Configuración'!$B$4)),AND($O165&lt;&gt;"",OR(NOT(ISNUMBER($O165)),$O165&lt;$C165,$O165&gt;='Configuración'!$B$7+1))),"Revisar datos",IF($L165&lt;&gt;"Pendiente","Cerrada",IF($K165&lt;='Configuración'!$B$4,"Vencida",IF($O165="","Sin próximo seguimiento",IF(OR(NOT(ISNUMBER($O165)),$O165&lt;$C165),"Revisar datos",IF($O165&lt;='Configuración'!$B$4,"Seguimiento ahora",IF(($K165-'Configuración'!$B$4)*24&lt;='Configuración'!$B$5,"Próxima a vencer","En plazo")))))))),"Revisar datos"))</f>
        <v/>
      </c>
      <c r="R165" s="21" t="n"/>
      <c r="S165" s="19" t="n"/>
    </row>
    <row r="166">
      <c r="A166" s="19" t="n"/>
      <c r="B166" s="19" t="n"/>
      <c r="C166" s="20" t="n"/>
      <c r="D166" s="21" t="n"/>
      <c r="E166" s="19" t="n"/>
      <c r="F166" s="19" t="n"/>
      <c r="G166" s="21" t="n"/>
      <c r="H166" s="22">
        <f>IF($A166="","",IFERROR(VLOOKUP($G166,'Configuración'!$A$10:$B$12,2,FALSE),""))</f>
        <v/>
      </c>
      <c r="I166" s="23" t="n"/>
      <c r="J166" s="22">
        <f>IF($A166="","",IFERROR(IF($I166&lt;&gt;"",$I166,$H166),""))</f>
        <v/>
      </c>
      <c r="K166" s="24">
        <f>IFERROR(IF(OR($A166="",$C166="",$J166="",NOT(ISNUMBER($C166)),NOT(ISNUMBER($J166)),$J166&lt;=0),"",$C166+$J166/24),"")</f>
        <v/>
      </c>
      <c r="L166" s="21" t="n"/>
      <c r="M166" s="20" t="n"/>
      <c r="N166" s="20" t="n"/>
      <c r="O166" s="20" t="n"/>
      <c r="P166" s="22">
        <f>IFERROR(IF(OR($A166="",$L166&lt;&gt;"Pendiente",$K166="",NOT(ISNUMBER('Configuración'!$B$4))),"",ROUND(($K166-'Configuración'!$B$4)*24,1)),"")</f>
        <v/>
      </c>
      <c r="Q166" s="25">
        <f>IF($A166="","",IFERROR(IF(OR(NOT(ISNUMBER('Configuración'!$B$4)),NOT(ISNUMBER('Configuración'!$B$5)),'Configuración'!$B$5&lt;0,$B166="",$C166="",$D166="",$F166="",$G166="",$L166="",$R166="",NOT(ISNUMBER($C166)),$C166&lt;'Configuración'!$B$6,$C166&gt;'Configuración'!$B$4,NOT(ISNUMBER($H166)),$H166&lt;=0,NOT(ISNUMBER($J166)),$J166&lt;=0,COUNTIF('Configuración'!$E$4:$E$8,$D166)=0,COUNTIF('Configuración'!$A$10:$A$12,$G166)=0,COUNTIF('Configuración'!$D$4:$D$7,$L166)=0,COUNTIF('Configuración'!$F$4:$F$6,$R166)=0,COUNTIF($A$5:$A$204,$A166)&gt;1,LEN($A166)&gt;30,LEN($B166)&gt;40,LEN($E166)&gt;80,LEN($F166)&gt;100,LEN($S166)&gt;250),"Revisar datos",IF(OR(AND($L166="Pendiente",$M166&lt;&gt;""),AND($L166&lt;&gt;"Pendiente",$M166=""),AND($M166&lt;&gt;"",OR(NOT(ISNUMBER($M166)),$M166&lt;$C166,$M166&gt;'Configuración'!$B$4)),AND($N166&lt;&gt;"",OR(NOT(ISNUMBER($N166)),$N166&lt;$C166,$N166&gt;'Configuración'!$B$4)),AND($O166&lt;&gt;"",OR(NOT(ISNUMBER($O166)),$O166&lt;$C166,$O166&gt;='Configuración'!$B$7+1))),"Revisar datos",IF($L166&lt;&gt;"Pendiente","Cerrada",IF($K166&lt;='Configuración'!$B$4,"Vencida",IF($O166="","Sin próximo seguimiento",IF(OR(NOT(ISNUMBER($O166)),$O166&lt;$C166),"Revisar datos",IF($O166&lt;='Configuración'!$B$4,"Seguimiento ahora",IF(($K166-'Configuración'!$B$4)*24&lt;='Configuración'!$B$5,"Próxima a vencer","En plazo")))))))),"Revisar datos"))</f>
        <v/>
      </c>
      <c r="R166" s="21" t="n"/>
      <c r="S166" s="19" t="n"/>
    </row>
    <row r="167">
      <c r="A167" s="19" t="n"/>
      <c r="B167" s="19" t="n"/>
      <c r="C167" s="20" t="n"/>
      <c r="D167" s="21" t="n"/>
      <c r="E167" s="19" t="n"/>
      <c r="F167" s="19" t="n"/>
      <c r="G167" s="21" t="n"/>
      <c r="H167" s="22">
        <f>IF($A167="","",IFERROR(VLOOKUP($G167,'Configuración'!$A$10:$B$12,2,FALSE),""))</f>
        <v/>
      </c>
      <c r="I167" s="23" t="n"/>
      <c r="J167" s="22">
        <f>IF($A167="","",IFERROR(IF($I167&lt;&gt;"",$I167,$H167),""))</f>
        <v/>
      </c>
      <c r="K167" s="24">
        <f>IFERROR(IF(OR($A167="",$C167="",$J167="",NOT(ISNUMBER($C167)),NOT(ISNUMBER($J167)),$J167&lt;=0),"",$C167+$J167/24),"")</f>
        <v/>
      </c>
      <c r="L167" s="21" t="n"/>
      <c r="M167" s="20" t="n"/>
      <c r="N167" s="20" t="n"/>
      <c r="O167" s="20" t="n"/>
      <c r="P167" s="22">
        <f>IFERROR(IF(OR($A167="",$L167&lt;&gt;"Pendiente",$K167="",NOT(ISNUMBER('Configuración'!$B$4))),"",ROUND(($K167-'Configuración'!$B$4)*24,1)),"")</f>
        <v/>
      </c>
      <c r="Q167" s="25">
        <f>IF($A167="","",IFERROR(IF(OR(NOT(ISNUMBER('Configuración'!$B$4)),NOT(ISNUMBER('Configuración'!$B$5)),'Configuración'!$B$5&lt;0,$B167="",$C167="",$D167="",$F167="",$G167="",$L167="",$R167="",NOT(ISNUMBER($C167)),$C167&lt;'Configuración'!$B$6,$C167&gt;'Configuración'!$B$4,NOT(ISNUMBER($H167)),$H167&lt;=0,NOT(ISNUMBER($J167)),$J167&lt;=0,COUNTIF('Configuración'!$E$4:$E$8,$D167)=0,COUNTIF('Configuración'!$A$10:$A$12,$G167)=0,COUNTIF('Configuración'!$D$4:$D$7,$L167)=0,COUNTIF('Configuración'!$F$4:$F$6,$R167)=0,COUNTIF($A$5:$A$204,$A167)&gt;1,LEN($A167)&gt;30,LEN($B167)&gt;40,LEN($E167)&gt;80,LEN($F167)&gt;100,LEN($S167)&gt;250),"Revisar datos",IF(OR(AND($L167="Pendiente",$M167&lt;&gt;""),AND($L167&lt;&gt;"Pendiente",$M167=""),AND($M167&lt;&gt;"",OR(NOT(ISNUMBER($M167)),$M167&lt;$C167,$M167&gt;'Configuración'!$B$4)),AND($N167&lt;&gt;"",OR(NOT(ISNUMBER($N167)),$N167&lt;$C167,$N167&gt;'Configuración'!$B$4)),AND($O167&lt;&gt;"",OR(NOT(ISNUMBER($O167)),$O167&lt;$C167,$O167&gt;='Configuración'!$B$7+1))),"Revisar datos",IF($L167&lt;&gt;"Pendiente","Cerrada",IF($K167&lt;='Configuración'!$B$4,"Vencida",IF($O167="","Sin próximo seguimiento",IF(OR(NOT(ISNUMBER($O167)),$O167&lt;$C167),"Revisar datos",IF($O167&lt;='Configuración'!$B$4,"Seguimiento ahora",IF(($K167-'Configuración'!$B$4)*24&lt;='Configuración'!$B$5,"Próxima a vencer","En plazo")))))))),"Revisar datos"))</f>
        <v/>
      </c>
      <c r="R167" s="21" t="n"/>
      <c r="S167" s="19" t="n"/>
    </row>
    <row r="168">
      <c r="A168" s="19" t="n"/>
      <c r="B168" s="19" t="n"/>
      <c r="C168" s="20" t="n"/>
      <c r="D168" s="21" t="n"/>
      <c r="E168" s="19" t="n"/>
      <c r="F168" s="19" t="n"/>
      <c r="G168" s="21" t="n"/>
      <c r="H168" s="22">
        <f>IF($A168="","",IFERROR(VLOOKUP($G168,'Configuración'!$A$10:$B$12,2,FALSE),""))</f>
        <v/>
      </c>
      <c r="I168" s="23" t="n"/>
      <c r="J168" s="22">
        <f>IF($A168="","",IFERROR(IF($I168&lt;&gt;"",$I168,$H168),""))</f>
        <v/>
      </c>
      <c r="K168" s="24">
        <f>IFERROR(IF(OR($A168="",$C168="",$J168="",NOT(ISNUMBER($C168)),NOT(ISNUMBER($J168)),$J168&lt;=0),"",$C168+$J168/24),"")</f>
        <v/>
      </c>
      <c r="L168" s="21" t="n"/>
      <c r="M168" s="20" t="n"/>
      <c r="N168" s="20" t="n"/>
      <c r="O168" s="20" t="n"/>
      <c r="P168" s="22">
        <f>IFERROR(IF(OR($A168="",$L168&lt;&gt;"Pendiente",$K168="",NOT(ISNUMBER('Configuración'!$B$4))),"",ROUND(($K168-'Configuración'!$B$4)*24,1)),"")</f>
        <v/>
      </c>
      <c r="Q168" s="25">
        <f>IF($A168="","",IFERROR(IF(OR(NOT(ISNUMBER('Configuración'!$B$4)),NOT(ISNUMBER('Configuración'!$B$5)),'Configuración'!$B$5&lt;0,$B168="",$C168="",$D168="",$F168="",$G168="",$L168="",$R168="",NOT(ISNUMBER($C168)),$C168&lt;'Configuración'!$B$6,$C168&gt;'Configuración'!$B$4,NOT(ISNUMBER($H168)),$H168&lt;=0,NOT(ISNUMBER($J168)),$J168&lt;=0,COUNTIF('Configuración'!$E$4:$E$8,$D168)=0,COUNTIF('Configuración'!$A$10:$A$12,$G168)=0,COUNTIF('Configuración'!$D$4:$D$7,$L168)=0,COUNTIF('Configuración'!$F$4:$F$6,$R168)=0,COUNTIF($A$5:$A$204,$A168)&gt;1,LEN($A168)&gt;30,LEN($B168)&gt;40,LEN($E168)&gt;80,LEN($F168)&gt;100,LEN($S168)&gt;250),"Revisar datos",IF(OR(AND($L168="Pendiente",$M168&lt;&gt;""),AND($L168&lt;&gt;"Pendiente",$M168=""),AND($M168&lt;&gt;"",OR(NOT(ISNUMBER($M168)),$M168&lt;$C168,$M168&gt;'Configuración'!$B$4)),AND($N168&lt;&gt;"",OR(NOT(ISNUMBER($N168)),$N168&lt;$C168,$N168&gt;'Configuración'!$B$4)),AND($O168&lt;&gt;"",OR(NOT(ISNUMBER($O168)),$O168&lt;$C168,$O168&gt;='Configuración'!$B$7+1))),"Revisar datos",IF($L168&lt;&gt;"Pendiente","Cerrada",IF($K168&lt;='Configuración'!$B$4,"Vencida",IF($O168="","Sin próximo seguimiento",IF(OR(NOT(ISNUMBER($O168)),$O168&lt;$C168),"Revisar datos",IF($O168&lt;='Configuración'!$B$4,"Seguimiento ahora",IF(($K168-'Configuración'!$B$4)*24&lt;='Configuración'!$B$5,"Próxima a vencer","En plazo")))))))),"Revisar datos"))</f>
        <v/>
      </c>
      <c r="R168" s="21" t="n"/>
      <c r="S168" s="19" t="n"/>
    </row>
    <row r="169">
      <c r="A169" s="19" t="n"/>
      <c r="B169" s="19" t="n"/>
      <c r="C169" s="20" t="n"/>
      <c r="D169" s="21" t="n"/>
      <c r="E169" s="19" t="n"/>
      <c r="F169" s="19" t="n"/>
      <c r="G169" s="21" t="n"/>
      <c r="H169" s="22">
        <f>IF($A169="","",IFERROR(VLOOKUP($G169,'Configuración'!$A$10:$B$12,2,FALSE),""))</f>
        <v/>
      </c>
      <c r="I169" s="23" t="n"/>
      <c r="J169" s="22">
        <f>IF($A169="","",IFERROR(IF($I169&lt;&gt;"",$I169,$H169),""))</f>
        <v/>
      </c>
      <c r="K169" s="24">
        <f>IFERROR(IF(OR($A169="",$C169="",$J169="",NOT(ISNUMBER($C169)),NOT(ISNUMBER($J169)),$J169&lt;=0),"",$C169+$J169/24),"")</f>
        <v/>
      </c>
      <c r="L169" s="21" t="n"/>
      <c r="M169" s="20" t="n"/>
      <c r="N169" s="20" t="n"/>
      <c r="O169" s="20" t="n"/>
      <c r="P169" s="22">
        <f>IFERROR(IF(OR($A169="",$L169&lt;&gt;"Pendiente",$K169="",NOT(ISNUMBER('Configuración'!$B$4))),"",ROUND(($K169-'Configuración'!$B$4)*24,1)),"")</f>
        <v/>
      </c>
      <c r="Q169" s="25">
        <f>IF($A169="","",IFERROR(IF(OR(NOT(ISNUMBER('Configuración'!$B$4)),NOT(ISNUMBER('Configuración'!$B$5)),'Configuración'!$B$5&lt;0,$B169="",$C169="",$D169="",$F169="",$G169="",$L169="",$R169="",NOT(ISNUMBER($C169)),$C169&lt;'Configuración'!$B$6,$C169&gt;'Configuración'!$B$4,NOT(ISNUMBER($H169)),$H169&lt;=0,NOT(ISNUMBER($J169)),$J169&lt;=0,COUNTIF('Configuración'!$E$4:$E$8,$D169)=0,COUNTIF('Configuración'!$A$10:$A$12,$G169)=0,COUNTIF('Configuración'!$D$4:$D$7,$L169)=0,COUNTIF('Configuración'!$F$4:$F$6,$R169)=0,COUNTIF($A$5:$A$204,$A169)&gt;1,LEN($A169)&gt;30,LEN($B169)&gt;40,LEN($E169)&gt;80,LEN($F169)&gt;100,LEN($S169)&gt;250),"Revisar datos",IF(OR(AND($L169="Pendiente",$M169&lt;&gt;""),AND($L169&lt;&gt;"Pendiente",$M169=""),AND($M169&lt;&gt;"",OR(NOT(ISNUMBER($M169)),$M169&lt;$C169,$M169&gt;'Configuración'!$B$4)),AND($N169&lt;&gt;"",OR(NOT(ISNUMBER($N169)),$N169&lt;$C169,$N169&gt;'Configuración'!$B$4)),AND($O169&lt;&gt;"",OR(NOT(ISNUMBER($O169)),$O169&lt;$C169,$O169&gt;='Configuración'!$B$7+1))),"Revisar datos",IF($L169&lt;&gt;"Pendiente","Cerrada",IF($K169&lt;='Configuración'!$B$4,"Vencida",IF($O169="","Sin próximo seguimiento",IF(OR(NOT(ISNUMBER($O169)),$O169&lt;$C169),"Revisar datos",IF($O169&lt;='Configuración'!$B$4,"Seguimiento ahora",IF(($K169-'Configuración'!$B$4)*24&lt;='Configuración'!$B$5,"Próxima a vencer","En plazo")))))))),"Revisar datos"))</f>
        <v/>
      </c>
      <c r="R169" s="21" t="n"/>
      <c r="S169" s="19" t="n"/>
    </row>
    <row r="170">
      <c r="A170" s="19" t="n"/>
      <c r="B170" s="19" t="n"/>
      <c r="C170" s="20" t="n"/>
      <c r="D170" s="21" t="n"/>
      <c r="E170" s="19" t="n"/>
      <c r="F170" s="19" t="n"/>
      <c r="G170" s="21" t="n"/>
      <c r="H170" s="22">
        <f>IF($A170="","",IFERROR(VLOOKUP($G170,'Configuración'!$A$10:$B$12,2,FALSE),""))</f>
        <v/>
      </c>
      <c r="I170" s="23" t="n"/>
      <c r="J170" s="22">
        <f>IF($A170="","",IFERROR(IF($I170&lt;&gt;"",$I170,$H170),""))</f>
        <v/>
      </c>
      <c r="K170" s="24">
        <f>IFERROR(IF(OR($A170="",$C170="",$J170="",NOT(ISNUMBER($C170)),NOT(ISNUMBER($J170)),$J170&lt;=0),"",$C170+$J170/24),"")</f>
        <v/>
      </c>
      <c r="L170" s="21" t="n"/>
      <c r="M170" s="20" t="n"/>
      <c r="N170" s="20" t="n"/>
      <c r="O170" s="20" t="n"/>
      <c r="P170" s="22">
        <f>IFERROR(IF(OR($A170="",$L170&lt;&gt;"Pendiente",$K170="",NOT(ISNUMBER('Configuración'!$B$4))),"",ROUND(($K170-'Configuración'!$B$4)*24,1)),"")</f>
        <v/>
      </c>
      <c r="Q170" s="25">
        <f>IF($A170="","",IFERROR(IF(OR(NOT(ISNUMBER('Configuración'!$B$4)),NOT(ISNUMBER('Configuración'!$B$5)),'Configuración'!$B$5&lt;0,$B170="",$C170="",$D170="",$F170="",$G170="",$L170="",$R170="",NOT(ISNUMBER($C170)),$C170&lt;'Configuración'!$B$6,$C170&gt;'Configuración'!$B$4,NOT(ISNUMBER($H170)),$H170&lt;=0,NOT(ISNUMBER($J170)),$J170&lt;=0,COUNTIF('Configuración'!$E$4:$E$8,$D170)=0,COUNTIF('Configuración'!$A$10:$A$12,$G170)=0,COUNTIF('Configuración'!$D$4:$D$7,$L170)=0,COUNTIF('Configuración'!$F$4:$F$6,$R170)=0,COUNTIF($A$5:$A$204,$A170)&gt;1,LEN($A170)&gt;30,LEN($B170)&gt;40,LEN($E170)&gt;80,LEN($F170)&gt;100,LEN($S170)&gt;250),"Revisar datos",IF(OR(AND($L170="Pendiente",$M170&lt;&gt;""),AND($L170&lt;&gt;"Pendiente",$M170=""),AND($M170&lt;&gt;"",OR(NOT(ISNUMBER($M170)),$M170&lt;$C170,$M170&gt;'Configuración'!$B$4)),AND($N170&lt;&gt;"",OR(NOT(ISNUMBER($N170)),$N170&lt;$C170,$N170&gt;'Configuración'!$B$4)),AND($O170&lt;&gt;"",OR(NOT(ISNUMBER($O170)),$O170&lt;$C170,$O170&gt;='Configuración'!$B$7+1))),"Revisar datos",IF($L170&lt;&gt;"Pendiente","Cerrada",IF($K170&lt;='Configuración'!$B$4,"Vencida",IF($O170="","Sin próximo seguimiento",IF(OR(NOT(ISNUMBER($O170)),$O170&lt;$C170),"Revisar datos",IF($O170&lt;='Configuración'!$B$4,"Seguimiento ahora",IF(($K170-'Configuración'!$B$4)*24&lt;='Configuración'!$B$5,"Próxima a vencer","En plazo")))))))),"Revisar datos"))</f>
        <v/>
      </c>
      <c r="R170" s="21" t="n"/>
      <c r="S170" s="19" t="n"/>
    </row>
    <row r="171">
      <c r="A171" s="19" t="n"/>
      <c r="B171" s="19" t="n"/>
      <c r="C171" s="20" t="n"/>
      <c r="D171" s="21" t="n"/>
      <c r="E171" s="19" t="n"/>
      <c r="F171" s="19" t="n"/>
      <c r="G171" s="21" t="n"/>
      <c r="H171" s="22">
        <f>IF($A171="","",IFERROR(VLOOKUP($G171,'Configuración'!$A$10:$B$12,2,FALSE),""))</f>
        <v/>
      </c>
      <c r="I171" s="23" t="n"/>
      <c r="J171" s="22">
        <f>IF($A171="","",IFERROR(IF($I171&lt;&gt;"",$I171,$H171),""))</f>
        <v/>
      </c>
      <c r="K171" s="24">
        <f>IFERROR(IF(OR($A171="",$C171="",$J171="",NOT(ISNUMBER($C171)),NOT(ISNUMBER($J171)),$J171&lt;=0),"",$C171+$J171/24),"")</f>
        <v/>
      </c>
      <c r="L171" s="21" t="n"/>
      <c r="M171" s="20" t="n"/>
      <c r="N171" s="20" t="n"/>
      <c r="O171" s="20" t="n"/>
      <c r="P171" s="22">
        <f>IFERROR(IF(OR($A171="",$L171&lt;&gt;"Pendiente",$K171="",NOT(ISNUMBER('Configuración'!$B$4))),"",ROUND(($K171-'Configuración'!$B$4)*24,1)),"")</f>
        <v/>
      </c>
      <c r="Q171" s="25">
        <f>IF($A171="","",IFERROR(IF(OR(NOT(ISNUMBER('Configuración'!$B$4)),NOT(ISNUMBER('Configuración'!$B$5)),'Configuración'!$B$5&lt;0,$B171="",$C171="",$D171="",$F171="",$G171="",$L171="",$R171="",NOT(ISNUMBER($C171)),$C171&lt;'Configuración'!$B$6,$C171&gt;'Configuración'!$B$4,NOT(ISNUMBER($H171)),$H171&lt;=0,NOT(ISNUMBER($J171)),$J171&lt;=0,COUNTIF('Configuración'!$E$4:$E$8,$D171)=0,COUNTIF('Configuración'!$A$10:$A$12,$G171)=0,COUNTIF('Configuración'!$D$4:$D$7,$L171)=0,COUNTIF('Configuración'!$F$4:$F$6,$R171)=0,COUNTIF($A$5:$A$204,$A171)&gt;1,LEN($A171)&gt;30,LEN($B171)&gt;40,LEN($E171)&gt;80,LEN($F171)&gt;100,LEN($S171)&gt;250),"Revisar datos",IF(OR(AND($L171="Pendiente",$M171&lt;&gt;""),AND($L171&lt;&gt;"Pendiente",$M171=""),AND($M171&lt;&gt;"",OR(NOT(ISNUMBER($M171)),$M171&lt;$C171,$M171&gt;'Configuración'!$B$4)),AND($N171&lt;&gt;"",OR(NOT(ISNUMBER($N171)),$N171&lt;$C171,$N171&gt;'Configuración'!$B$4)),AND($O171&lt;&gt;"",OR(NOT(ISNUMBER($O171)),$O171&lt;$C171,$O171&gt;='Configuración'!$B$7+1))),"Revisar datos",IF($L171&lt;&gt;"Pendiente","Cerrada",IF($K171&lt;='Configuración'!$B$4,"Vencida",IF($O171="","Sin próximo seguimiento",IF(OR(NOT(ISNUMBER($O171)),$O171&lt;$C171),"Revisar datos",IF($O171&lt;='Configuración'!$B$4,"Seguimiento ahora",IF(($K171-'Configuración'!$B$4)*24&lt;='Configuración'!$B$5,"Próxima a vencer","En plazo")))))))),"Revisar datos"))</f>
        <v/>
      </c>
      <c r="R171" s="21" t="n"/>
      <c r="S171" s="19" t="n"/>
    </row>
    <row r="172">
      <c r="A172" s="19" t="n"/>
      <c r="B172" s="19" t="n"/>
      <c r="C172" s="20" t="n"/>
      <c r="D172" s="21" t="n"/>
      <c r="E172" s="19" t="n"/>
      <c r="F172" s="19" t="n"/>
      <c r="G172" s="21" t="n"/>
      <c r="H172" s="22">
        <f>IF($A172="","",IFERROR(VLOOKUP($G172,'Configuración'!$A$10:$B$12,2,FALSE),""))</f>
        <v/>
      </c>
      <c r="I172" s="23" t="n"/>
      <c r="J172" s="22">
        <f>IF($A172="","",IFERROR(IF($I172&lt;&gt;"",$I172,$H172),""))</f>
        <v/>
      </c>
      <c r="K172" s="24">
        <f>IFERROR(IF(OR($A172="",$C172="",$J172="",NOT(ISNUMBER($C172)),NOT(ISNUMBER($J172)),$J172&lt;=0),"",$C172+$J172/24),"")</f>
        <v/>
      </c>
      <c r="L172" s="21" t="n"/>
      <c r="M172" s="20" t="n"/>
      <c r="N172" s="20" t="n"/>
      <c r="O172" s="20" t="n"/>
      <c r="P172" s="22">
        <f>IFERROR(IF(OR($A172="",$L172&lt;&gt;"Pendiente",$K172="",NOT(ISNUMBER('Configuración'!$B$4))),"",ROUND(($K172-'Configuración'!$B$4)*24,1)),"")</f>
        <v/>
      </c>
      <c r="Q172" s="25">
        <f>IF($A172="","",IFERROR(IF(OR(NOT(ISNUMBER('Configuración'!$B$4)),NOT(ISNUMBER('Configuración'!$B$5)),'Configuración'!$B$5&lt;0,$B172="",$C172="",$D172="",$F172="",$G172="",$L172="",$R172="",NOT(ISNUMBER($C172)),$C172&lt;'Configuración'!$B$6,$C172&gt;'Configuración'!$B$4,NOT(ISNUMBER($H172)),$H172&lt;=0,NOT(ISNUMBER($J172)),$J172&lt;=0,COUNTIF('Configuración'!$E$4:$E$8,$D172)=0,COUNTIF('Configuración'!$A$10:$A$12,$G172)=0,COUNTIF('Configuración'!$D$4:$D$7,$L172)=0,COUNTIF('Configuración'!$F$4:$F$6,$R172)=0,COUNTIF($A$5:$A$204,$A172)&gt;1,LEN($A172)&gt;30,LEN($B172)&gt;40,LEN($E172)&gt;80,LEN($F172)&gt;100,LEN($S172)&gt;250),"Revisar datos",IF(OR(AND($L172="Pendiente",$M172&lt;&gt;""),AND($L172&lt;&gt;"Pendiente",$M172=""),AND($M172&lt;&gt;"",OR(NOT(ISNUMBER($M172)),$M172&lt;$C172,$M172&gt;'Configuración'!$B$4)),AND($N172&lt;&gt;"",OR(NOT(ISNUMBER($N172)),$N172&lt;$C172,$N172&gt;'Configuración'!$B$4)),AND($O172&lt;&gt;"",OR(NOT(ISNUMBER($O172)),$O172&lt;$C172,$O172&gt;='Configuración'!$B$7+1))),"Revisar datos",IF($L172&lt;&gt;"Pendiente","Cerrada",IF($K172&lt;='Configuración'!$B$4,"Vencida",IF($O172="","Sin próximo seguimiento",IF(OR(NOT(ISNUMBER($O172)),$O172&lt;$C172),"Revisar datos",IF($O172&lt;='Configuración'!$B$4,"Seguimiento ahora",IF(($K172-'Configuración'!$B$4)*24&lt;='Configuración'!$B$5,"Próxima a vencer","En plazo")))))))),"Revisar datos"))</f>
        <v/>
      </c>
      <c r="R172" s="21" t="n"/>
      <c r="S172" s="19" t="n"/>
    </row>
    <row r="173">
      <c r="A173" s="19" t="n"/>
      <c r="B173" s="19" t="n"/>
      <c r="C173" s="20" t="n"/>
      <c r="D173" s="21" t="n"/>
      <c r="E173" s="19" t="n"/>
      <c r="F173" s="19" t="n"/>
      <c r="G173" s="21" t="n"/>
      <c r="H173" s="22">
        <f>IF($A173="","",IFERROR(VLOOKUP($G173,'Configuración'!$A$10:$B$12,2,FALSE),""))</f>
        <v/>
      </c>
      <c r="I173" s="23" t="n"/>
      <c r="J173" s="22">
        <f>IF($A173="","",IFERROR(IF($I173&lt;&gt;"",$I173,$H173),""))</f>
        <v/>
      </c>
      <c r="K173" s="24">
        <f>IFERROR(IF(OR($A173="",$C173="",$J173="",NOT(ISNUMBER($C173)),NOT(ISNUMBER($J173)),$J173&lt;=0),"",$C173+$J173/24),"")</f>
        <v/>
      </c>
      <c r="L173" s="21" t="n"/>
      <c r="M173" s="20" t="n"/>
      <c r="N173" s="20" t="n"/>
      <c r="O173" s="20" t="n"/>
      <c r="P173" s="22">
        <f>IFERROR(IF(OR($A173="",$L173&lt;&gt;"Pendiente",$K173="",NOT(ISNUMBER('Configuración'!$B$4))),"",ROUND(($K173-'Configuración'!$B$4)*24,1)),"")</f>
        <v/>
      </c>
      <c r="Q173" s="25">
        <f>IF($A173="","",IFERROR(IF(OR(NOT(ISNUMBER('Configuración'!$B$4)),NOT(ISNUMBER('Configuración'!$B$5)),'Configuración'!$B$5&lt;0,$B173="",$C173="",$D173="",$F173="",$G173="",$L173="",$R173="",NOT(ISNUMBER($C173)),$C173&lt;'Configuración'!$B$6,$C173&gt;'Configuración'!$B$4,NOT(ISNUMBER($H173)),$H173&lt;=0,NOT(ISNUMBER($J173)),$J173&lt;=0,COUNTIF('Configuración'!$E$4:$E$8,$D173)=0,COUNTIF('Configuración'!$A$10:$A$12,$G173)=0,COUNTIF('Configuración'!$D$4:$D$7,$L173)=0,COUNTIF('Configuración'!$F$4:$F$6,$R173)=0,COUNTIF($A$5:$A$204,$A173)&gt;1,LEN($A173)&gt;30,LEN($B173)&gt;40,LEN($E173)&gt;80,LEN($F173)&gt;100,LEN($S173)&gt;250),"Revisar datos",IF(OR(AND($L173="Pendiente",$M173&lt;&gt;""),AND($L173&lt;&gt;"Pendiente",$M173=""),AND($M173&lt;&gt;"",OR(NOT(ISNUMBER($M173)),$M173&lt;$C173,$M173&gt;'Configuración'!$B$4)),AND($N173&lt;&gt;"",OR(NOT(ISNUMBER($N173)),$N173&lt;$C173,$N173&gt;'Configuración'!$B$4)),AND($O173&lt;&gt;"",OR(NOT(ISNUMBER($O173)),$O173&lt;$C173,$O173&gt;='Configuración'!$B$7+1))),"Revisar datos",IF($L173&lt;&gt;"Pendiente","Cerrada",IF($K173&lt;='Configuración'!$B$4,"Vencida",IF($O173="","Sin próximo seguimiento",IF(OR(NOT(ISNUMBER($O173)),$O173&lt;$C173),"Revisar datos",IF($O173&lt;='Configuración'!$B$4,"Seguimiento ahora",IF(($K173-'Configuración'!$B$4)*24&lt;='Configuración'!$B$5,"Próxima a vencer","En plazo")))))))),"Revisar datos"))</f>
        <v/>
      </c>
      <c r="R173" s="21" t="n"/>
      <c r="S173" s="19" t="n"/>
    </row>
    <row r="174">
      <c r="A174" s="19" t="n"/>
      <c r="B174" s="19" t="n"/>
      <c r="C174" s="20" t="n"/>
      <c r="D174" s="21" t="n"/>
      <c r="E174" s="19" t="n"/>
      <c r="F174" s="19" t="n"/>
      <c r="G174" s="21" t="n"/>
      <c r="H174" s="22">
        <f>IF($A174="","",IFERROR(VLOOKUP($G174,'Configuración'!$A$10:$B$12,2,FALSE),""))</f>
        <v/>
      </c>
      <c r="I174" s="23" t="n"/>
      <c r="J174" s="22">
        <f>IF($A174="","",IFERROR(IF($I174&lt;&gt;"",$I174,$H174),""))</f>
        <v/>
      </c>
      <c r="K174" s="24">
        <f>IFERROR(IF(OR($A174="",$C174="",$J174="",NOT(ISNUMBER($C174)),NOT(ISNUMBER($J174)),$J174&lt;=0),"",$C174+$J174/24),"")</f>
        <v/>
      </c>
      <c r="L174" s="21" t="n"/>
      <c r="M174" s="20" t="n"/>
      <c r="N174" s="20" t="n"/>
      <c r="O174" s="20" t="n"/>
      <c r="P174" s="22">
        <f>IFERROR(IF(OR($A174="",$L174&lt;&gt;"Pendiente",$K174="",NOT(ISNUMBER('Configuración'!$B$4))),"",ROUND(($K174-'Configuración'!$B$4)*24,1)),"")</f>
        <v/>
      </c>
      <c r="Q174" s="25">
        <f>IF($A174="","",IFERROR(IF(OR(NOT(ISNUMBER('Configuración'!$B$4)),NOT(ISNUMBER('Configuración'!$B$5)),'Configuración'!$B$5&lt;0,$B174="",$C174="",$D174="",$F174="",$G174="",$L174="",$R174="",NOT(ISNUMBER($C174)),$C174&lt;'Configuración'!$B$6,$C174&gt;'Configuración'!$B$4,NOT(ISNUMBER($H174)),$H174&lt;=0,NOT(ISNUMBER($J174)),$J174&lt;=0,COUNTIF('Configuración'!$E$4:$E$8,$D174)=0,COUNTIF('Configuración'!$A$10:$A$12,$G174)=0,COUNTIF('Configuración'!$D$4:$D$7,$L174)=0,COUNTIF('Configuración'!$F$4:$F$6,$R174)=0,COUNTIF($A$5:$A$204,$A174)&gt;1,LEN($A174)&gt;30,LEN($B174)&gt;40,LEN($E174)&gt;80,LEN($F174)&gt;100,LEN($S174)&gt;250),"Revisar datos",IF(OR(AND($L174="Pendiente",$M174&lt;&gt;""),AND($L174&lt;&gt;"Pendiente",$M174=""),AND($M174&lt;&gt;"",OR(NOT(ISNUMBER($M174)),$M174&lt;$C174,$M174&gt;'Configuración'!$B$4)),AND($N174&lt;&gt;"",OR(NOT(ISNUMBER($N174)),$N174&lt;$C174,$N174&gt;'Configuración'!$B$4)),AND($O174&lt;&gt;"",OR(NOT(ISNUMBER($O174)),$O174&lt;$C174,$O174&gt;='Configuración'!$B$7+1))),"Revisar datos",IF($L174&lt;&gt;"Pendiente","Cerrada",IF($K174&lt;='Configuración'!$B$4,"Vencida",IF($O174="","Sin próximo seguimiento",IF(OR(NOT(ISNUMBER($O174)),$O174&lt;$C174),"Revisar datos",IF($O174&lt;='Configuración'!$B$4,"Seguimiento ahora",IF(($K174-'Configuración'!$B$4)*24&lt;='Configuración'!$B$5,"Próxima a vencer","En plazo")))))))),"Revisar datos"))</f>
        <v/>
      </c>
      <c r="R174" s="21" t="n"/>
      <c r="S174" s="19" t="n"/>
    </row>
    <row r="175">
      <c r="A175" s="19" t="n"/>
      <c r="B175" s="19" t="n"/>
      <c r="C175" s="20" t="n"/>
      <c r="D175" s="21" t="n"/>
      <c r="E175" s="19" t="n"/>
      <c r="F175" s="19" t="n"/>
      <c r="G175" s="21" t="n"/>
      <c r="H175" s="22">
        <f>IF($A175="","",IFERROR(VLOOKUP($G175,'Configuración'!$A$10:$B$12,2,FALSE),""))</f>
        <v/>
      </c>
      <c r="I175" s="23" t="n"/>
      <c r="J175" s="22">
        <f>IF($A175="","",IFERROR(IF($I175&lt;&gt;"",$I175,$H175),""))</f>
        <v/>
      </c>
      <c r="K175" s="24">
        <f>IFERROR(IF(OR($A175="",$C175="",$J175="",NOT(ISNUMBER($C175)),NOT(ISNUMBER($J175)),$J175&lt;=0),"",$C175+$J175/24),"")</f>
        <v/>
      </c>
      <c r="L175" s="21" t="n"/>
      <c r="M175" s="20" t="n"/>
      <c r="N175" s="20" t="n"/>
      <c r="O175" s="20" t="n"/>
      <c r="P175" s="22">
        <f>IFERROR(IF(OR($A175="",$L175&lt;&gt;"Pendiente",$K175="",NOT(ISNUMBER('Configuración'!$B$4))),"",ROUND(($K175-'Configuración'!$B$4)*24,1)),"")</f>
        <v/>
      </c>
      <c r="Q175" s="25">
        <f>IF($A175="","",IFERROR(IF(OR(NOT(ISNUMBER('Configuración'!$B$4)),NOT(ISNUMBER('Configuración'!$B$5)),'Configuración'!$B$5&lt;0,$B175="",$C175="",$D175="",$F175="",$G175="",$L175="",$R175="",NOT(ISNUMBER($C175)),$C175&lt;'Configuración'!$B$6,$C175&gt;'Configuración'!$B$4,NOT(ISNUMBER($H175)),$H175&lt;=0,NOT(ISNUMBER($J175)),$J175&lt;=0,COUNTIF('Configuración'!$E$4:$E$8,$D175)=0,COUNTIF('Configuración'!$A$10:$A$12,$G175)=0,COUNTIF('Configuración'!$D$4:$D$7,$L175)=0,COUNTIF('Configuración'!$F$4:$F$6,$R175)=0,COUNTIF($A$5:$A$204,$A175)&gt;1,LEN($A175)&gt;30,LEN($B175)&gt;40,LEN($E175)&gt;80,LEN($F175)&gt;100,LEN($S175)&gt;250),"Revisar datos",IF(OR(AND($L175="Pendiente",$M175&lt;&gt;""),AND($L175&lt;&gt;"Pendiente",$M175=""),AND($M175&lt;&gt;"",OR(NOT(ISNUMBER($M175)),$M175&lt;$C175,$M175&gt;'Configuración'!$B$4)),AND($N175&lt;&gt;"",OR(NOT(ISNUMBER($N175)),$N175&lt;$C175,$N175&gt;'Configuración'!$B$4)),AND($O175&lt;&gt;"",OR(NOT(ISNUMBER($O175)),$O175&lt;$C175,$O175&gt;='Configuración'!$B$7+1))),"Revisar datos",IF($L175&lt;&gt;"Pendiente","Cerrada",IF($K175&lt;='Configuración'!$B$4,"Vencida",IF($O175="","Sin próximo seguimiento",IF(OR(NOT(ISNUMBER($O175)),$O175&lt;$C175),"Revisar datos",IF($O175&lt;='Configuración'!$B$4,"Seguimiento ahora",IF(($K175-'Configuración'!$B$4)*24&lt;='Configuración'!$B$5,"Próxima a vencer","En plazo")))))))),"Revisar datos"))</f>
        <v/>
      </c>
      <c r="R175" s="21" t="n"/>
      <c r="S175" s="19" t="n"/>
    </row>
    <row r="176">
      <c r="A176" s="19" t="n"/>
      <c r="B176" s="19" t="n"/>
      <c r="C176" s="20" t="n"/>
      <c r="D176" s="21" t="n"/>
      <c r="E176" s="19" t="n"/>
      <c r="F176" s="19" t="n"/>
      <c r="G176" s="21" t="n"/>
      <c r="H176" s="22">
        <f>IF($A176="","",IFERROR(VLOOKUP($G176,'Configuración'!$A$10:$B$12,2,FALSE),""))</f>
        <v/>
      </c>
      <c r="I176" s="23" t="n"/>
      <c r="J176" s="22">
        <f>IF($A176="","",IFERROR(IF($I176&lt;&gt;"",$I176,$H176),""))</f>
        <v/>
      </c>
      <c r="K176" s="24">
        <f>IFERROR(IF(OR($A176="",$C176="",$J176="",NOT(ISNUMBER($C176)),NOT(ISNUMBER($J176)),$J176&lt;=0),"",$C176+$J176/24),"")</f>
        <v/>
      </c>
      <c r="L176" s="21" t="n"/>
      <c r="M176" s="20" t="n"/>
      <c r="N176" s="20" t="n"/>
      <c r="O176" s="20" t="n"/>
      <c r="P176" s="22">
        <f>IFERROR(IF(OR($A176="",$L176&lt;&gt;"Pendiente",$K176="",NOT(ISNUMBER('Configuración'!$B$4))),"",ROUND(($K176-'Configuración'!$B$4)*24,1)),"")</f>
        <v/>
      </c>
      <c r="Q176" s="25">
        <f>IF($A176="","",IFERROR(IF(OR(NOT(ISNUMBER('Configuración'!$B$4)),NOT(ISNUMBER('Configuración'!$B$5)),'Configuración'!$B$5&lt;0,$B176="",$C176="",$D176="",$F176="",$G176="",$L176="",$R176="",NOT(ISNUMBER($C176)),$C176&lt;'Configuración'!$B$6,$C176&gt;'Configuración'!$B$4,NOT(ISNUMBER($H176)),$H176&lt;=0,NOT(ISNUMBER($J176)),$J176&lt;=0,COUNTIF('Configuración'!$E$4:$E$8,$D176)=0,COUNTIF('Configuración'!$A$10:$A$12,$G176)=0,COUNTIF('Configuración'!$D$4:$D$7,$L176)=0,COUNTIF('Configuración'!$F$4:$F$6,$R176)=0,COUNTIF($A$5:$A$204,$A176)&gt;1,LEN($A176)&gt;30,LEN($B176)&gt;40,LEN($E176)&gt;80,LEN($F176)&gt;100,LEN($S176)&gt;250),"Revisar datos",IF(OR(AND($L176="Pendiente",$M176&lt;&gt;""),AND($L176&lt;&gt;"Pendiente",$M176=""),AND($M176&lt;&gt;"",OR(NOT(ISNUMBER($M176)),$M176&lt;$C176,$M176&gt;'Configuración'!$B$4)),AND($N176&lt;&gt;"",OR(NOT(ISNUMBER($N176)),$N176&lt;$C176,$N176&gt;'Configuración'!$B$4)),AND($O176&lt;&gt;"",OR(NOT(ISNUMBER($O176)),$O176&lt;$C176,$O176&gt;='Configuración'!$B$7+1))),"Revisar datos",IF($L176&lt;&gt;"Pendiente","Cerrada",IF($K176&lt;='Configuración'!$B$4,"Vencida",IF($O176="","Sin próximo seguimiento",IF(OR(NOT(ISNUMBER($O176)),$O176&lt;$C176),"Revisar datos",IF($O176&lt;='Configuración'!$B$4,"Seguimiento ahora",IF(($K176-'Configuración'!$B$4)*24&lt;='Configuración'!$B$5,"Próxima a vencer","En plazo")))))))),"Revisar datos"))</f>
        <v/>
      </c>
      <c r="R176" s="21" t="n"/>
      <c r="S176" s="19" t="n"/>
    </row>
    <row r="177">
      <c r="A177" s="19" t="n"/>
      <c r="B177" s="19" t="n"/>
      <c r="C177" s="20" t="n"/>
      <c r="D177" s="21" t="n"/>
      <c r="E177" s="19" t="n"/>
      <c r="F177" s="19" t="n"/>
      <c r="G177" s="21" t="n"/>
      <c r="H177" s="22">
        <f>IF($A177="","",IFERROR(VLOOKUP($G177,'Configuración'!$A$10:$B$12,2,FALSE),""))</f>
        <v/>
      </c>
      <c r="I177" s="23" t="n"/>
      <c r="J177" s="22">
        <f>IF($A177="","",IFERROR(IF($I177&lt;&gt;"",$I177,$H177),""))</f>
        <v/>
      </c>
      <c r="K177" s="24">
        <f>IFERROR(IF(OR($A177="",$C177="",$J177="",NOT(ISNUMBER($C177)),NOT(ISNUMBER($J177)),$J177&lt;=0),"",$C177+$J177/24),"")</f>
        <v/>
      </c>
      <c r="L177" s="21" t="n"/>
      <c r="M177" s="20" t="n"/>
      <c r="N177" s="20" t="n"/>
      <c r="O177" s="20" t="n"/>
      <c r="P177" s="22">
        <f>IFERROR(IF(OR($A177="",$L177&lt;&gt;"Pendiente",$K177="",NOT(ISNUMBER('Configuración'!$B$4))),"",ROUND(($K177-'Configuración'!$B$4)*24,1)),"")</f>
        <v/>
      </c>
      <c r="Q177" s="25">
        <f>IF($A177="","",IFERROR(IF(OR(NOT(ISNUMBER('Configuración'!$B$4)),NOT(ISNUMBER('Configuración'!$B$5)),'Configuración'!$B$5&lt;0,$B177="",$C177="",$D177="",$F177="",$G177="",$L177="",$R177="",NOT(ISNUMBER($C177)),$C177&lt;'Configuración'!$B$6,$C177&gt;'Configuración'!$B$4,NOT(ISNUMBER($H177)),$H177&lt;=0,NOT(ISNUMBER($J177)),$J177&lt;=0,COUNTIF('Configuración'!$E$4:$E$8,$D177)=0,COUNTIF('Configuración'!$A$10:$A$12,$G177)=0,COUNTIF('Configuración'!$D$4:$D$7,$L177)=0,COUNTIF('Configuración'!$F$4:$F$6,$R177)=0,COUNTIF($A$5:$A$204,$A177)&gt;1,LEN($A177)&gt;30,LEN($B177)&gt;40,LEN($E177)&gt;80,LEN($F177)&gt;100,LEN($S177)&gt;250),"Revisar datos",IF(OR(AND($L177="Pendiente",$M177&lt;&gt;""),AND($L177&lt;&gt;"Pendiente",$M177=""),AND($M177&lt;&gt;"",OR(NOT(ISNUMBER($M177)),$M177&lt;$C177,$M177&gt;'Configuración'!$B$4)),AND($N177&lt;&gt;"",OR(NOT(ISNUMBER($N177)),$N177&lt;$C177,$N177&gt;'Configuración'!$B$4)),AND($O177&lt;&gt;"",OR(NOT(ISNUMBER($O177)),$O177&lt;$C177,$O177&gt;='Configuración'!$B$7+1))),"Revisar datos",IF($L177&lt;&gt;"Pendiente","Cerrada",IF($K177&lt;='Configuración'!$B$4,"Vencida",IF($O177="","Sin próximo seguimiento",IF(OR(NOT(ISNUMBER($O177)),$O177&lt;$C177),"Revisar datos",IF($O177&lt;='Configuración'!$B$4,"Seguimiento ahora",IF(($K177-'Configuración'!$B$4)*24&lt;='Configuración'!$B$5,"Próxima a vencer","En plazo")))))))),"Revisar datos"))</f>
        <v/>
      </c>
      <c r="R177" s="21" t="n"/>
      <c r="S177" s="19" t="n"/>
    </row>
    <row r="178">
      <c r="A178" s="19" t="n"/>
      <c r="B178" s="19" t="n"/>
      <c r="C178" s="20" t="n"/>
      <c r="D178" s="21" t="n"/>
      <c r="E178" s="19" t="n"/>
      <c r="F178" s="19" t="n"/>
      <c r="G178" s="21" t="n"/>
      <c r="H178" s="22">
        <f>IF($A178="","",IFERROR(VLOOKUP($G178,'Configuración'!$A$10:$B$12,2,FALSE),""))</f>
        <v/>
      </c>
      <c r="I178" s="23" t="n"/>
      <c r="J178" s="22">
        <f>IF($A178="","",IFERROR(IF($I178&lt;&gt;"",$I178,$H178),""))</f>
        <v/>
      </c>
      <c r="K178" s="24">
        <f>IFERROR(IF(OR($A178="",$C178="",$J178="",NOT(ISNUMBER($C178)),NOT(ISNUMBER($J178)),$J178&lt;=0),"",$C178+$J178/24),"")</f>
        <v/>
      </c>
      <c r="L178" s="21" t="n"/>
      <c r="M178" s="20" t="n"/>
      <c r="N178" s="20" t="n"/>
      <c r="O178" s="20" t="n"/>
      <c r="P178" s="22">
        <f>IFERROR(IF(OR($A178="",$L178&lt;&gt;"Pendiente",$K178="",NOT(ISNUMBER('Configuración'!$B$4))),"",ROUND(($K178-'Configuración'!$B$4)*24,1)),"")</f>
        <v/>
      </c>
      <c r="Q178" s="25">
        <f>IF($A178="","",IFERROR(IF(OR(NOT(ISNUMBER('Configuración'!$B$4)),NOT(ISNUMBER('Configuración'!$B$5)),'Configuración'!$B$5&lt;0,$B178="",$C178="",$D178="",$F178="",$G178="",$L178="",$R178="",NOT(ISNUMBER($C178)),$C178&lt;'Configuración'!$B$6,$C178&gt;'Configuración'!$B$4,NOT(ISNUMBER($H178)),$H178&lt;=0,NOT(ISNUMBER($J178)),$J178&lt;=0,COUNTIF('Configuración'!$E$4:$E$8,$D178)=0,COUNTIF('Configuración'!$A$10:$A$12,$G178)=0,COUNTIF('Configuración'!$D$4:$D$7,$L178)=0,COUNTIF('Configuración'!$F$4:$F$6,$R178)=0,COUNTIF($A$5:$A$204,$A178)&gt;1,LEN($A178)&gt;30,LEN($B178)&gt;40,LEN($E178)&gt;80,LEN($F178)&gt;100,LEN($S178)&gt;250),"Revisar datos",IF(OR(AND($L178="Pendiente",$M178&lt;&gt;""),AND($L178&lt;&gt;"Pendiente",$M178=""),AND($M178&lt;&gt;"",OR(NOT(ISNUMBER($M178)),$M178&lt;$C178,$M178&gt;'Configuración'!$B$4)),AND($N178&lt;&gt;"",OR(NOT(ISNUMBER($N178)),$N178&lt;$C178,$N178&gt;'Configuración'!$B$4)),AND($O178&lt;&gt;"",OR(NOT(ISNUMBER($O178)),$O178&lt;$C178,$O178&gt;='Configuración'!$B$7+1))),"Revisar datos",IF($L178&lt;&gt;"Pendiente","Cerrada",IF($K178&lt;='Configuración'!$B$4,"Vencida",IF($O178="","Sin próximo seguimiento",IF(OR(NOT(ISNUMBER($O178)),$O178&lt;$C178),"Revisar datos",IF($O178&lt;='Configuración'!$B$4,"Seguimiento ahora",IF(($K178-'Configuración'!$B$4)*24&lt;='Configuración'!$B$5,"Próxima a vencer","En plazo")))))))),"Revisar datos"))</f>
        <v/>
      </c>
      <c r="R178" s="21" t="n"/>
      <c r="S178" s="19" t="n"/>
    </row>
    <row r="179">
      <c r="A179" s="19" t="n"/>
      <c r="B179" s="19" t="n"/>
      <c r="C179" s="20" t="n"/>
      <c r="D179" s="21" t="n"/>
      <c r="E179" s="19" t="n"/>
      <c r="F179" s="19" t="n"/>
      <c r="G179" s="21" t="n"/>
      <c r="H179" s="22">
        <f>IF($A179="","",IFERROR(VLOOKUP($G179,'Configuración'!$A$10:$B$12,2,FALSE),""))</f>
        <v/>
      </c>
      <c r="I179" s="23" t="n"/>
      <c r="J179" s="22">
        <f>IF($A179="","",IFERROR(IF($I179&lt;&gt;"",$I179,$H179),""))</f>
        <v/>
      </c>
      <c r="K179" s="24">
        <f>IFERROR(IF(OR($A179="",$C179="",$J179="",NOT(ISNUMBER($C179)),NOT(ISNUMBER($J179)),$J179&lt;=0),"",$C179+$J179/24),"")</f>
        <v/>
      </c>
      <c r="L179" s="21" t="n"/>
      <c r="M179" s="20" t="n"/>
      <c r="N179" s="20" t="n"/>
      <c r="O179" s="20" t="n"/>
      <c r="P179" s="22">
        <f>IFERROR(IF(OR($A179="",$L179&lt;&gt;"Pendiente",$K179="",NOT(ISNUMBER('Configuración'!$B$4))),"",ROUND(($K179-'Configuración'!$B$4)*24,1)),"")</f>
        <v/>
      </c>
      <c r="Q179" s="25">
        <f>IF($A179="","",IFERROR(IF(OR(NOT(ISNUMBER('Configuración'!$B$4)),NOT(ISNUMBER('Configuración'!$B$5)),'Configuración'!$B$5&lt;0,$B179="",$C179="",$D179="",$F179="",$G179="",$L179="",$R179="",NOT(ISNUMBER($C179)),$C179&lt;'Configuración'!$B$6,$C179&gt;'Configuración'!$B$4,NOT(ISNUMBER($H179)),$H179&lt;=0,NOT(ISNUMBER($J179)),$J179&lt;=0,COUNTIF('Configuración'!$E$4:$E$8,$D179)=0,COUNTIF('Configuración'!$A$10:$A$12,$G179)=0,COUNTIF('Configuración'!$D$4:$D$7,$L179)=0,COUNTIF('Configuración'!$F$4:$F$6,$R179)=0,COUNTIF($A$5:$A$204,$A179)&gt;1,LEN($A179)&gt;30,LEN($B179)&gt;40,LEN($E179)&gt;80,LEN($F179)&gt;100,LEN($S179)&gt;250),"Revisar datos",IF(OR(AND($L179="Pendiente",$M179&lt;&gt;""),AND($L179&lt;&gt;"Pendiente",$M179=""),AND($M179&lt;&gt;"",OR(NOT(ISNUMBER($M179)),$M179&lt;$C179,$M179&gt;'Configuración'!$B$4)),AND($N179&lt;&gt;"",OR(NOT(ISNUMBER($N179)),$N179&lt;$C179,$N179&gt;'Configuración'!$B$4)),AND($O179&lt;&gt;"",OR(NOT(ISNUMBER($O179)),$O179&lt;$C179,$O179&gt;='Configuración'!$B$7+1))),"Revisar datos",IF($L179&lt;&gt;"Pendiente","Cerrada",IF($K179&lt;='Configuración'!$B$4,"Vencida",IF($O179="","Sin próximo seguimiento",IF(OR(NOT(ISNUMBER($O179)),$O179&lt;$C179),"Revisar datos",IF($O179&lt;='Configuración'!$B$4,"Seguimiento ahora",IF(($K179-'Configuración'!$B$4)*24&lt;='Configuración'!$B$5,"Próxima a vencer","En plazo")))))))),"Revisar datos"))</f>
        <v/>
      </c>
      <c r="R179" s="21" t="n"/>
      <c r="S179" s="19" t="n"/>
    </row>
    <row r="180">
      <c r="A180" s="19" t="n"/>
      <c r="B180" s="19" t="n"/>
      <c r="C180" s="20" t="n"/>
      <c r="D180" s="21" t="n"/>
      <c r="E180" s="19" t="n"/>
      <c r="F180" s="19" t="n"/>
      <c r="G180" s="21" t="n"/>
      <c r="H180" s="22">
        <f>IF($A180="","",IFERROR(VLOOKUP($G180,'Configuración'!$A$10:$B$12,2,FALSE),""))</f>
        <v/>
      </c>
      <c r="I180" s="23" t="n"/>
      <c r="J180" s="22">
        <f>IF($A180="","",IFERROR(IF($I180&lt;&gt;"",$I180,$H180),""))</f>
        <v/>
      </c>
      <c r="K180" s="24">
        <f>IFERROR(IF(OR($A180="",$C180="",$J180="",NOT(ISNUMBER($C180)),NOT(ISNUMBER($J180)),$J180&lt;=0),"",$C180+$J180/24),"")</f>
        <v/>
      </c>
      <c r="L180" s="21" t="n"/>
      <c r="M180" s="20" t="n"/>
      <c r="N180" s="20" t="n"/>
      <c r="O180" s="20" t="n"/>
      <c r="P180" s="22">
        <f>IFERROR(IF(OR($A180="",$L180&lt;&gt;"Pendiente",$K180="",NOT(ISNUMBER('Configuración'!$B$4))),"",ROUND(($K180-'Configuración'!$B$4)*24,1)),"")</f>
        <v/>
      </c>
      <c r="Q180" s="25">
        <f>IF($A180="","",IFERROR(IF(OR(NOT(ISNUMBER('Configuración'!$B$4)),NOT(ISNUMBER('Configuración'!$B$5)),'Configuración'!$B$5&lt;0,$B180="",$C180="",$D180="",$F180="",$G180="",$L180="",$R180="",NOT(ISNUMBER($C180)),$C180&lt;'Configuración'!$B$6,$C180&gt;'Configuración'!$B$4,NOT(ISNUMBER($H180)),$H180&lt;=0,NOT(ISNUMBER($J180)),$J180&lt;=0,COUNTIF('Configuración'!$E$4:$E$8,$D180)=0,COUNTIF('Configuración'!$A$10:$A$12,$G180)=0,COUNTIF('Configuración'!$D$4:$D$7,$L180)=0,COUNTIF('Configuración'!$F$4:$F$6,$R180)=0,COUNTIF($A$5:$A$204,$A180)&gt;1,LEN($A180)&gt;30,LEN($B180)&gt;40,LEN($E180)&gt;80,LEN($F180)&gt;100,LEN($S180)&gt;250),"Revisar datos",IF(OR(AND($L180="Pendiente",$M180&lt;&gt;""),AND($L180&lt;&gt;"Pendiente",$M180=""),AND($M180&lt;&gt;"",OR(NOT(ISNUMBER($M180)),$M180&lt;$C180,$M180&gt;'Configuración'!$B$4)),AND($N180&lt;&gt;"",OR(NOT(ISNUMBER($N180)),$N180&lt;$C180,$N180&gt;'Configuración'!$B$4)),AND($O180&lt;&gt;"",OR(NOT(ISNUMBER($O180)),$O180&lt;$C180,$O180&gt;='Configuración'!$B$7+1))),"Revisar datos",IF($L180&lt;&gt;"Pendiente","Cerrada",IF($K180&lt;='Configuración'!$B$4,"Vencida",IF($O180="","Sin próximo seguimiento",IF(OR(NOT(ISNUMBER($O180)),$O180&lt;$C180),"Revisar datos",IF($O180&lt;='Configuración'!$B$4,"Seguimiento ahora",IF(($K180-'Configuración'!$B$4)*24&lt;='Configuración'!$B$5,"Próxima a vencer","En plazo")))))))),"Revisar datos"))</f>
        <v/>
      </c>
      <c r="R180" s="21" t="n"/>
      <c r="S180" s="19" t="n"/>
    </row>
    <row r="181">
      <c r="A181" s="19" t="n"/>
      <c r="B181" s="19" t="n"/>
      <c r="C181" s="20" t="n"/>
      <c r="D181" s="21" t="n"/>
      <c r="E181" s="19" t="n"/>
      <c r="F181" s="19" t="n"/>
      <c r="G181" s="21" t="n"/>
      <c r="H181" s="22">
        <f>IF($A181="","",IFERROR(VLOOKUP($G181,'Configuración'!$A$10:$B$12,2,FALSE),""))</f>
        <v/>
      </c>
      <c r="I181" s="23" t="n"/>
      <c r="J181" s="22">
        <f>IF($A181="","",IFERROR(IF($I181&lt;&gt;"",$I181,$H181),""))</f>
        <v/>
      </c>
      <c r="K181" s="24">
        <f>IFERROR(IF(OR($A181="",$C181="",$J181="",NOT(ISNUMBER($C181)),NOT(ISNUMBER($J181)),$J181&lt;=0),"",$C181+$J181/24),"")</f>
        <v/>
      </c>
      <c r="L181" s="21" t="n"/>
      <c r="M181" s="20" t="n"/>
      <c r="N181" s="20" t="n"/>
      <c r="O181" s="20" t="n"/>
      <c r="P181" s="22">
        <f>IFERROR(IF(OR($A181="",$L181&lt;&gt;"Pendiente",$K181="",NOT(ISNUMBER('Configuración'!$B$4))),"",ROUND(($K181-'Configuración'!$B$4)*24,1)),"")</f>
        <v/>
      </c>
      <c r="Q181" s="25">
        <f>IF($A181="","",IFERROR(IF(OR(NOT(ISNUMBER('Configuración'!$B$4)),NOT(ISNUMBER('Configuración'!$B$5)),'Configuración'!$B$5&lt;0,$B181="",$C181="",$D181="",$F181="",$G181="",$L181="",$R181="",NOT(ISNUMBER($C181)),$C181&lt;'Configuración'!$B$6,$C181&gt;'Configuración'!$B$4,NOT(ISNUMBER($H181)),$H181&lt;=0,NOT(ISNUMBER($J181)),$J181&lt;=0,COUNTIF('Configuración'!$E$4:$E$8,$D181)=0,COUNTIF('Configuración'!$A$10:$A$12,$G181)=0,COUNTIF('Configuración'!$D$4:$D$7,$L181)=0,COUNTIF('Configuración'!$F$4:$F$6,$R181)=0,COUNTIF($A$5:$A$204,$A181)&gt;1,LEN($A181)&gt;30,LEN($B181)&gt;40,LEN($E181)&gt;80,LEN($F181)&gt;100,LEN($S181)&gt;250),"Revisar datos",IF(OR(AND($L181="Pendiente",$M181&lt;&gt;""),AND($L181&lt;&gt;"Pendiente",$M181=""),AND($M181&lt;&gt;"",OR(NOT(ISNUMBER($M181)),$M181&lt;$C181,$M181&gt;'Configuración'!$B$4)),AND($N181&lt;&gt;"",OR(NOT(ISNUMBER($N181)),$N181&lt;$C181,$N181&gt;'Configuración'!$B$4)),AND($O181&lt;&gt;"",OR(NOT(ISNUMBER($O181)),$O181&lt;$C181,$O181&gt;='Configuración'!$B$7+1))),"Revisar datos",IF($L181&lt;&gt;"Pendiente","Cerrada",IF($K181&lt;='Configuración'!$B$4,"Vencida",IF($O181="","Sin próximo seguimiento",IF(OR(NOT(ISNUMBER($O181)),$O181&lt;$C181),"Revisar datos",IF($O181&lt;='Configuración'!$B$4,"Seguimiento ahora",IF(($K181-'Configuración'!$B$4)*24&lt;='Configuración'!$B$5,"Próxima a vencer","En plazo")))))))),"Revisar datos"))</f>
        <v/>
      </c>
      <c r="R181" s="21" t="n"/>
      <c r="S181" s="19" t="n"/>
    </row>
    <row r="182">
      <c r="A182" s="19" t="n"/>
      <c r="B182" s="19" t="n"/>
      <c r="C182" s="20" t="n"/>
      <c r="D182" s="21" t="n"/>
      <c r="E182" s="19" t="n"/>
      <c r="F182" s="19" t="n"/>
      <c r="G182" s="21" t="n"/>
      <c r="H182" s="22">
        <f>IF($A182="","",IFERROR(VLOOKUP($G182,'Configuración'!$A$10:$B$12,2,FALSE),""))</f>
        <v/>
      </c>
      <c r="I182" s="23" t="n"/>
      <c r="J182" s="22">
        <f>IF($A182="","",IFERROR(IF($I182&lt;&gt;"",$I182,$H182),""))</f>
        <v/>
      </c>
      <c r="K182" s="24">
        <f>IFERROR(IF(OR($A182="",$C182="",$J182="",NOT(ISNUMBER($C182)),NOT(ISNUMBER($J182)),$J182&lt;=0),"",$C182+$J182/24),"")</f>
        <v/>
      </c>
      <c r="L182" s="21" t="n"/>
      <c r="M182" s="20" t="n"/>
      <c r="N182" s="20" t="n"/>
      <c r="O182" s="20" t="n"/>
      <c r="P182" s="22">
        <f>IFERROR(IF(OR($A182="",$L182&lt;&gt;"Pendiente",$K182="",NOT(ISNUMBER('Configuración'!$B$4))),"",ROUND(($K182-'Configuración'!$B$4)*24,1)),"")</f>
        <v/>
      </c>
      <c r="Q182" s="25">
        <f>IF($A182="","",IFERROR(IF(OR(NOT(ISNUMBER('Configuración'!$B$4)),NOT(ISNUMBER('Configuración'!$B$5)),'Configuración'!$B$5&lt;0,$B182="",$C182="",$D182="",$F182="",$G182="",$L182="",$R182="",NOT(ISNUMBER($C182)),$C182&lt;'Configuración'!$B$6,$C182&gt;'Configuración'!$B$4,NOT(ISNUMBER($H182)),$H182&lt;=0,NOT(ISNUMBER($J182)),$J182&lt;=0,COUNTIF('Configuración'!$E$4:$E$8,$D182)=0,COUNTIF('Configuración'!$A$10:$A$12,$G182)=0,COUNTIF('Configuración'!$D$4:$D$7,$L182)=0,COUNTIF('Configuración'!$F$4:$F$6,$R182)=0,COUNTIF($A$5:$A$204,$A182)&gt;1,LEN($A182)&gt;30,LEN($B182)&gt;40,LEN($E182)&gt;80,LEN($F182)&gt;100,LEN($S182)&gt;250),"Revisar datos",IF(OR(AND($L182="Pendiente",$M182&lt;&gt;""),AND($L182&lt;&gt;"Pendiente",$M182=""),AND($M182&lt;&gt;"",OR(NOT(ISNUMBER($M182)),$M182&lt;$C182,$M182&gt;'Configuración'!$B$4)),AND($N182&lt;&gt;"",OR(NOT(ISNUMBER($N182)),$N182&lt;$C182,$N182&gt;'Configuración'!$B$4)),AND($O182&lt;&gt;"",OR(NOT(ISNUMBER($O182)),$O182&lt;$C182,$O182&gt;='Configuración'!$B$7+1))),"Revisar datos",IF($L182&lt;&gt;"Pendiente","Cerrada",IF($K182&lt;='Configuración'!$B$4,"Vencida",IF($O182="","Sin próximo seguimiento",IF(OR(NOT(ISNUMBER($O182)),$O182&lt;$C182),"Revisar datos",IF($O182&lt;='Configuración'!$B$4,"Seguimiento ahora",IF(($K182-'Configuración'!$B$4)*24&lt;='Configuración'!$B$5,"Próxima a vencer","En plazo")))))))),"Revisar datos"))</f>
        <v/>
      </c>
      <c r="R182" s="21" t="n"/>
      <c r="S182" s="19" t="n"/>
    </row>
    <row r="183">
      <c r="A183" s="19" t="n"/>
      <c r="B183" s="19" t="n"/>
      <c r="C183" s="20" t="n"/>
      <c r="D183" s="21" t="n"/>
      <c r="E183" s="19" t="n"/>
      <c r="F183" s="19" t="n"/>
      <c r="G183" s="21" t="n"/>
      <c r="H183" s="22">
        <f>IF($A183="","",IFERROR(VLOOKUP($G183,'Configuración'!$A$10:$B$12,2,FALSE),""))</f>
        <v/>
      </c>
      <c r="I183" s="23" t="n"/>
      <c r="J183" s="22">
        <f>IF($A183="","",IFERROR(IF($I183&lt;&gt;"",$I183,$H183),""))</f>
        <v/>
      </c>
      <c r="K183" s="24">
        <f>IFERROR(IF(OR($A183="",$C183="",$J183="",NOT(ISNUMBER($C183)),NOT(ISNUMBER($J183)),$J183&lt;=0),"",$C183+$J183/24),"")</f>
        <v/>
      </c>
      <c r="L183" s="21" t="n"/>
      <c r="M183" s="20" t="n"/>
      <c r="N183" s="20" t="n"/>
      <c r="O183" s="20" t="n"/>
      <c r="P183" s="22">
        <f>IFERROR(IF(OR($A183="",$L183&lt;&gt;"Pendiente",$K183="",NOT(ISNUMBER('Configuración'!$B$4))),"",ROUND(($K183-'Configuración'!$B$4)*24,1)),"")</f>
        <v/>
      </c>
      <c r="Q183" s="25">
        <f>IF($A183="","",IFERROR(IF(OR(NOT(ISNUMBER('Configuración'!$B$4)),NOT(ISNUMBER('Configuración'!$B$5)),'Configuración'!$B$5&lt;0,$B183="",$C183="",$D183="",$F183="",$G183="",$L183="",$R183="",NOT(ISNUMBER($C183)),$C183&lt;'Configuración'!$B$6,$C183&gt;'Configuración'!$B$4,NOT(ISNUMBER($H183)),$H183&lt;=0,NOT(ISNUMBER($J183)),$J183&lt;=0,COUNTIF('Configuración'!$E$4:$E$8,$D183)=0,COUNTIF('Configuración'!$A$10:$A$12,$G183)=0,COUNTIF('Configuración'!$D$4:$D$7,$L183)=0,COUNTIF('Configuración'!$F$4:$F$6,$R183)=0,COUNTIF($A$5:$A$204,$A183)&gt;1,LEN($A183)&gt;30,LEN($B183)&gt;40,LEN($E183)&gt;80,LEN($F183)&gt;100,LEN($S183)&gt;250),"Revisar datos",IF(OR(AND($L183="Pendiente",$M183&lt;&gt;""),AND($L183&lt;&gt;"Pendiente",$M183=""),AND($M183&lt;&gt;"",OR(NOT(ISNUMBER($M183)),$M183&lt;$C183,$M183&gt;'Configuración'!$B$4)),AND($N183&lt;&gt;"",OR(NOT(ISNUMBER($N183)),$N183&lt;$C183,$N183&gt;'Configuración'!$B$4)),AND($O183&lt;&gt;"",OR(NOT(ISNUMBER($O183)),$O183&lt;$C183,$O183&gt;='Configuración'!$B$7+1))),"Revisar datos",IF($L183&lt;&gt;"Pendiente","Cerrada",IF($K183&lt;='Configuración'!$B$4,"Vencida",IF($O183="","Sin próximo seguimiento",IF(OR(NOT(ISNUMBER($O183)),$O183&lt;$C183),"Revisar datos",IF($O183&lt;='Configuración'!$B$4,"Seguimiento ahora",IF(($K183-'Configuración'!$B$4)*24&lt;='Configuración'!$B$5,"Próxima a vencer","En plazo")))))))),"Revisar datos"))</f>
        <v/>
      </c>
      <c r="R183" s="21" t="n"/>
      <c r="S183" s="19" t="n"/>
    </row>
    <row r="184">
      <c r="A184" s="19" t="n"/>
      <c r="B184" s="19" t="n"/>
      <c r="C184" s="20" t="n"/>
      <c r="D184" s="21" t="n"/>
      <c r="E184" s="19" t="n"/>
      <c r="F184" s="19" t="n"/>
      <c r="G184" s="21" t="n"/>
      <c r="H184" s="22">
        <f>IF($A184="","",IFERROR(VLOOKUP($G184,'Configuración'!$A$10:$B$12,2,FALSE),""))</f>
        <v/>
      </c>
      <c r="I184" s="23" t="n"/>
      <c r="J184" s="22">
        <f>IF($A184="","",IFERROR(IF($I184&lt;&gt;"",$I184,$H184),""))</f>
        <v/>
      </c>
      <c r="K184" s="24">
        <f>IFERROR(IF(OR($A184="",$C184="",$J184="",NOT(ISNUMBER($C184)),NOT(ISNUMBER($J184)),$J184&lt;=0),"",$C184+$J184/24),"")</f>
        <v/>
      </c>
      <c r="L184" s="21" t="n"/>
      <c r="M184" s="20" t="n"/>
      <c r="N184" s="20" t="n"/>
      <c r="O184" s="20" t="n"/>
      <c r="P184" s="22">
        <f>IFERROR(IF(OR($A184="",$L184&lt;&gt;"Pendiente",$K184="",NOT(ISNUMBER('Configuración'!$B$4))),"",ROUND(($K184-'Configuración'!$B$4)*24,1)),"")</f>
        <v/>
      </c>
      <c r="Q184" s="25">
        <f>IF($A184="","",IFERROR(IF(OR(NOT(ISNUMBER('Configuración'!$B$4)),NOT(ISNUMBER('Configuración'!$B$5)),'Configuración'!$B$5&lt;0,$B184="",$C184="",$D184="",$F184="",$G184="",$L184="",$R184="",NOT(ISNUMBER($C184)),$C184&lt;'Configuración'!$B$6,$C184&gt;'Configuración'!$B$4,NOT(ISNUMBER($H184)),$H184&lt;=0,NOT(ISNUMBER($J184)),$J184&lt;=0,COUNTIF('Configuración'!$E$4:$E$8,$D184)=0,COUNTIF('Configuración'!$A$10:$A$12,$G184)=0,COUNTIF('Configuración'!$D$4:$D$7,$L184)=0,COUNTIF('Configuración'!$F$4:$F$6,$R184)=0,COUNTIF($A$5:$A$204,$A184)&gt;1,LEN($A184)&gt;30,LEN($B184)&gt;40,LEN($E184)&gt;80,LEN($F184)&gt;100,LEN($S184)&gt;250),"Revisar datos",IF(OR(AND($L184="Pendiente",$M184&lt;&gt;""),AND($L184&lt;&gt;"Pendiente",$M184=""),AND($M184&lt;&gt;"",OR(NOT(ISNUMBER($M184)),$M184&lt;$C184,$M184&gt;'Configuración'!$B$4)),AND($N184&lt;&gt;"",OR(NOT(ISNUMBER($N184)),$N184&lt;$C184,$N184&gt;'Configuración'!$B$4)),AND($O184&lt;&gt;"",OR(NOT(ISNUMBER($O184)),$O184&lt;$C184,$O184&gt;='Configuración'!$B$7+1))),"Revisar datos",IF($L184&lt;&gt;"Pendiente","Cerrada",IF($K184&lt;='Configuración'!$B$4,"Vencida",IF($O184="","Sin próximo seguimiento",IF(OR(NOT(ISNUMBER($O184)),$O184&lt;$C184),"Revisar datos",IF($O184&lt;='Configuración'!$B$4,"Seguimiento ahora",IF(($K184-'Configuración'!$B$4)*24&lt;='Configuración'!$B$5,"Próxima a vencer","En plazo")))))))),"Revisar datos"))</f>
        <v/>
      </c>
      <c r="R184" s="21" t="n"/>
      <c r="S184" s="19" t="n"/>
    </row>
    <row r="185">
      <c r="A185" s="19" t="n"/>
      <c r="B185" s="19" t="n"/>
      <c r="C185" s="20" t="n"/>
      <c r="D185" s="21" t="n"/>
      <c r="E185" s="19" t="n"/>
      <c r="F185" s="19" t="n"/>
      <c r="G185" s="21" t="n"/>
      <c r="H185" s="22">
        <f>IF($A185="","",IFERROR(VLOOKUP($G185,'Configuración'!$A$10:$B$12,2,FALSE),""))</f>
        <v/>
      </c>
      <c r="I185" s="23" t="n"/>
      <c r="J185" s="22">
        <f>IF($A185="","",IFERROR(IF($I185&lt;&gt;"",$I185,$H185),""))</f>
        <v/>
      </c>
      <c r="K185" s="24">
        <f>IFERROR(IF(OR($A185="",$C185="",$J185="",NOT(ISNUMBER($C185)),NOT(ISNUMBER($J185)),$J185&lt;=0),"",$C185+$J185/24),"")</f>
        <v/>
      </c>
      <c r="L185" s="21" t="n"/>
      <c r="M185" s="20" t="n"/>
      <c r="N185" s="20" t="n"/>
      <c r="O185" s="20" t="n"/>
      <c r="P185" s="22">
        <f>IFERROR(IF(OR($A185="",$L185&lt;&gt;"Pendiente",$K185="",NOT(ISNUMBER('Configuración'!$B$4))),"",ROUND(($K185-'Configuración'!$B$4)*24,1)),"")</f>
        <v/>
      </c>
      <c r="Q185" s="25">
        <f>IF($A185="","",IFERROR(IF(OR(NOT(ISNUMBER('Configuración'!$B$4)),NOT(ISNUMBER('Configuración'!$B$5)),'Configuración'!$B$5&lt;0,$B185="",$C185="",$D185="",$F185="",$G185="",$L185="",$R185="",NOT(ISNUMBER($C185)),$C185&lt;'Configuración'!$B$6,$C185&gt;'Configuración'!$B$4,NOT(ISNUMBER($H185)),$H185&lt;=0,NOT(ISNUMBER($J185)),$J185&lt;=0,COUNTIF('Configuración'!$E$4:$E$8,$D185)=0,COUNTIF('Configuración'!$A$10:$A$12,$G185)=0,COUNTIF('Configuración'!$D$4:$D$7,$L185)=0,COUNTIF('Configuración'!$F$4:$F$6,$R185)=0,COUNTIF($A$5:$A$204,$A185)&gt;1,LEN($A185)&gt;30,LEN($B185)&gt;40,LEN($E185)&gt;80,LEN($F185)&gt;100,LEN($S185)&gt;250),"Revisar datos",IF(OR(AND($L185="Pendiente",$M185&lt;&gt;""),AND($L185&lt;&gt;"Pendiente",$M185=""),AND($M185&lt;&gt;"",OR(NOT(ISNUMBER($M185)),$M185&lt;$C185,$M185&gt;'Configuración'!$B$4)),AND($N185&lt;&gt;"",OR(NOT(ISNUMBER($N185)),$N185&lt;$C185,$N185&gt;'Configuración'!$B$4)),AND($O185&lt;&gt;"",OR(NOT(ISNUMBER($O185)),$O185&lt;$C185,$O185&gt;='Configuración'!$B$7+1))),"Revisar datos",IF($L185&lt;&gt;"Pendiente","Cerrada",IF($K185&lt;='Configuración'!$B$4,"Vencida",IF($O185="","Sin próximo seguimiento",IF(OR(NOT(ISNUMBER($O185)),$O185&lt;$C185),"Revisar datos",IF($O185&lt;='Configuración'!$B$4,"Seguimiento ahora",IF(($K185-'Configuración'!$B$4)*24&lt;='Configuración'!$B$5,"Próxima a vencer","En plazo")))))))),"Revisar datos"))</f>
        <v/>
      </c>
      <c r="R185" s="21" t="n"/>
      <c r="S185" s="19" t="n"/>
    </row>
    <row r="186">
      <c r="A186" s="19" t="n"/>
      <c r="B186" s="19" t="n"/>
      <c r="C186" s="20" t="n"/>
      <c r="D186" s="21" t="n"/>
      <c r="E186" s="19" t="n"/>
      <c r="F186" s="19" t="n"/>
      <c r="G186" s="21" t="n"/>
      <c r="H186" s="22">
        <f>IF($A186="","",IFERROR(VLOOKUP($G186,'Configuración'!$A$10:$B$12,2,FALSE),""))</f>
        <v/>
      </c>
      <c r="I186" s="23" t="n"/>
      <c r="J186" s="22">
        <f>IF($A186="","",IFERROR(IF($I186&lt;&gt;"",$I186,$H186),""))</f>
        <v/>
      </c>
      <c r="K186" s="24">
        <f>IFERROR(IF(OR($A186="",$C186="",$J186="",NOT(ISNUMBER($C186)),NOT(ISNUMBER($J186)),$J186&lt;=0),"",$C186+$J186/24),"")</f>
        <v/>
      </c>
      <c r="L186" s="21" t="n"/>
      <c r="M186" s="20" t="n"/>
      <c r="N186" s="20" t="n"/>
      <c r="O186" s="20" t="n"/>
      <c r="P186" s="22">
        <f>IFERROR(IF(OR($A186="",$L186&lt;&gt;"Pendiente",$K186="",NOT(ISNUMBER('Configuración'!$B$4))),"",ROUND(($K186-'Configuración'!$B$4)*24,1)),"")</f>
        <v/>
      </c>
      <c r="Q186" s="25">
        <f>IF($A186="","",IFERROR(IF(OR(NOT(ISNUMBER('Configuración'!$B$4)),NOT(ISNUMBER('Configuración'!$B$5)),'Configuración'!$B$5&lt;0,$B186="",$C186="",$D186="",$F186="",$G186="",$L186="",$R186="",NOT(ISNUMBER($C186)),$C186&lt;'Configuración'!$B$6,$C186&gt;'Configuración'!$B$4,NOT(ISNUMBER($H186)),$H186&lt;=0,NOT(ISNUMBER($J186)),$J186&lt;=0,COUNTIF('Configuración'!$E$4:$E$8,$D186)=0,COUNTIF('Configuración'!$A$10:$A$12,$G186)=0,COUNTIF('Configuración'!$D$4:$D$7,$L186)=0,COUNTIF('Configuración'!$F$4:$F$6,$R186)=0,COUNTIF($A$5:$A$204,$A186)&gt;1,LEN($A186)&gt;30,LEN($B186)&gt;40,LEN($E186)&gt;80,LEN($F186)&gt;100,LEN($S186)&gt;250),"Revisar datos",IF(OR(AND($L186="Pendiente",$M186&lt;&gt;""),AND($L186&lt;&gt;"Pendiente",$M186=""),AND($M186&lt;&gt;"",OR(NOT(ISNUMBER($M186)),$M186&lt;$C186,$M186&gt;'Configuración'!$B$4)),AND($N186&lt;&gt;"",OR(NOT(ISNUMBER($N186)),$N186&lt;$C186,$N186&gt;'Configuración'!$B$4)),AND($O186&lt;&gt;"",OR(NOT(ISNUMBER($O186)),$O186&lt;$C186,$O186&gt;='Configuración'!$B$7+1))),"Revisar datos",IF($L186&lt;&gt;"Pendiente","Cerrada",IF($K186&lt;='Configuración'!$B$4,"Vencida",IF($O186="","Sin próximo seguimiento",IF(OR(NOT(ISNUMBER($O186)),$O186&lt;$C186),"Revisar datos",IF($O186&lt;='Configuración'!$B$4,"Seguimiento ahora",IF(($K186-'Configuración'!$B$4)*24&lt;='Configuración'!$B$5,"Próxima a vencer","En plazo")))))))),"Revisar datos"))</f>
        <v/>
      </c>
      <c r="R186" s="21" t="n"/>
      <c r="S186" s="19" t="n"/>
    </row>
    <row r="187">
      <c r="A187" s="19" t="n"/>
      <c r="B187" s="19" t="n"/>
      <c r="C187" s="20" t="n"/>
      <c r="D187" s="21" t="n"/>
      <c r="E187" s="19" t="n"/>
      <c r="F187" s="19" t="n"/>
      <c r="G187" s="21" t="n"/>
      <c r="H187" s="22">
        <f>IF($A187="","",IFERROR(VLOOKUP($G187,'Configuración'!$A$10:$B$12,2,FALSE),""))</f>
        <v/>
      </c>
      <c r="I187" s="23" t="n"/>
      <c r="J187" s="22">
        <f>IF($A187="","",IFERROR(IF($I187&lt;&gt;"",$I187,$H187),""))</f>
        <v/>
      </c>
      <c r="K187" s="24">
        <f>IFERROR(IF(OR($A187="",$C187="",$J187="",NOT(ISNUMBER($C187)),NOT(ISNUMBER($J187)),$J187&lt;=0),"",$C187+$J187/24),"")</f>
        <v/>
      </c>
      <c r="L187" s="21" t="n"/>
      <c r="M187" s="20" t="n"/>
      <c r="N187" s="20" t="n"/>
      <c r="O187" s="20" t="n"/>
      <c r="P187" s="22">
        <f>IFERROR(IF(OR($A187="",$L187&lt;&gt;"Pendiente",$K187="",NOT(ISNUMBER('Configuración'!$B$4))),"",ROUND(($K187-'Configuración'!$B$4)*24,1)),"")</f>
        <v/>
      </c>
      <c r="Q187" s="25">
        <f>IF($A187="","",IFERROR(IF(OR(NOT(ISNUMBER('Configuración'!$B$4)),NOT(ISNUMBER('Configuración'!$B$5)),'Configuración'!$B$5&lt;0,$B187="",$C187="",$D187="",$F187="",$G187="",$L187="",$R187="",NOT(ISNUMBER($C187)),$C187&lt;'Configuración'!$B$6,$C187&gt;'Configuración'!$B$4,NOT(ISNUMBER($H187)),$H187&lt;=0,NOT(ISNUMBER($J187)),$J187&lt;=0,COUNTIF('Configuración'!$E$4:$E$8,$D187)=0,COUNTIF('Configuración'!$A$10:$A$12,$G187)=0,COUNTIF('Configuración'!$D$4:$D$7,$L187)=0,COUNTIF('Configuración'!$F$4:$F$6,$R187)=0,COUNTIF($A$5:$A$204,$A187)&gt;1,LEN($A187)&gt;30,LEN($B187)&gt;40,LEN($E187)&gt;80,LEN($F187)&gt;100,LEN($S187)&gt;250),"Revisar datos",IF(OR(AND($L187="Pendiente",$M187&lt;&gt;""),AND($L187&lt;&gt;"Pendiente",$M187=""),AND($M187&lt;&gt;"",OR(NOT(ISNUMBER($M187)),$M187&lt;$C187,$M187&gt;'Configuración'!$B$4)),AND($N187&lt;&gt;"",OR(NOT(ISNUMBER($N187)),$N187&lt;$C187,$N187&gt;'Configuración'!$B$4)),AND($O187&lt;&gt;"",OR(NOT(ISNUMBER($O187)),$O187&lt;$C187,$O187&gt;='Configuración'!$B$7+1))),"Revisar datos",IF($L187&lt;&gt;"Pendiente","Cerrada",IF($K187&lt;='Configuración'!$B$4,"Vencida",IF($O187="","Sin próximo seguimiento",IF(OR(NOT(ISNUMBER($O187)),$O187&lt;$C187),"Revisar datos",IF($O187&lt;='Configuración'!$B$4,"Seguimiento ahora",IF(($K187-'Configuración'!$B$4)*24&lt;='Configuración'!$B$5,"Próxima a vencer","En plazo")))))))),"Revisar datos"))</f>
        <v/>
      </c>
      <c r="R187" s="21" t="n"/>
      <c r="S187" s="19" t="n"/>
    </row>
    <row r="188">
      <c r="A188" s="19" t="n"/>
      <c r="B188" s="19" t="n"/>
      <c r="C188" s="20" t="n"/>
      <c r="D188" s="21" t="n"/>
      <c r="E188" s="19" t="n"/>
      <c r="F188" s="19" t="n"/>
      <c r="G188" s="21" t="n"/>
      <c r="H188" s="22">
        <f>IF($A188="","",IFERROR(VLOOKUP($G188,'Configuración'!$A$10:$B$12,2,FALSE),""))</f>
        <v/>
      </c>
      <c r="I188" s="23" t="n"/>
      <c r="J188" s="22">
        <f>IF($A188="","",IFERROR(IF($I188&lt;&gt;"",$I188,$H188),""))</f>
        <v/>
      </c>
      <c r="K188" s="24">
        <f>IFERROR(IF(OR($A188="",$C188="",$J188="",NOT(ISNUMBER($C188)),NOT(ISNUMBER($J188)),$J188&lt;=0),"",$C188+$J188/24),"")</f>
        <v/>
      </c>
      <c r="L188" s="21" t="n"/>
      <c r="M188" s="20" t="n"/>
      <c r="N188" s="20" t="n"/>
      <c r="O188" s="20" t="n"/>
      <c r="P188" s="22">
        <f>IFERROR(IF(OR($A188="",$L188&lt;&gt;"Pendiente",$K188="",NOT(ISNUMBER('Configuración'!$B$4))),"",ROUND(($K188-'Configuración'!$B$4)*24,1)),"")</f>
        <v/>
      </c>
      <c r="Q188" s="25">
        <f>IF($A188="","",IFERROR(IF(OR(NOT(ISNUMBER('Configuración'!$B$4)),NOT(ISNUMBER('Configuración'!$B$5)),'Configuración'!$B$5&lt;0,$B188="",$C188="",$D188="",$F188="",$G188="",$L188="",$R188="",NOT(ISNUMBER($C188)),$C188&lt;'Configuración'!$B$6,$C188&gt;'Configuración'!$B$4,NOT(ISNUMBER($H188)),$H188&lt;=0,NOT(ISNUMBER($J188)),$J188&lt;=0,COUNTIF('Configuración'!$E$4:$E$8,$D188)=0,COUNTIF('Configuración'!$A$10:$A$12,$G188)=0,COUNTIF('Configuración'!$D$4:$D$7,$L188)=0,COUNTIF('Configuración'!$F$4:$F$6,$R188)=0,COUNTIF($A$5:$A$204,$A188)&gt;1,LEN($A188)&gt;30,LEN($B188)&gt;40,LEN($E188)&gt;80,LEN($F188)&gt;100,LEN($S188)&gt;250),"Revisar datos",IF(OR(AND($L188="Pendiente",$M188&lt;&gt;""),AND($L188&lt;&gt;"Pendiente",$M188=""),AND($M188&lt;&gt;"",OR(NOT(ISNUMBER($M188)),$M188&lt;$C188,$M188&gt;'Configuración'!$B$4)),AND($N188&lt;&gt;"",OR(NOT(ISNUMBER($N188)),$N188&lt;$C188,$N188&gt;'Configuración'!$B$4)),AND($O188&lt;&gt;"",OR(NOT(ISNUMBER($O188)),$O188&lt;$C188,$O188&gt;='Configuración'!$B$7+1))),"Revisar datos",IF($L188&lt;&gt;"Pendiente","Cerrada",IF($K188&lt;='Configuración'!$B$4,"Vencida",IF($O188="","Sin próximo seguimiento",IF(OR(NOT(ISNUMBER($O188)),$O188&lt;$C188),"Revisar datos",IF($O188&lt;='Configuración'!$B$4,"Seguimiento ahora",IF(($K188-'Configuración'!$B$4)*24&lt;='Configuración'!$B$5,"Próxima a vencer","En plazo")))))))),"Revisar datos"))</f>
        <v/>
      </c>
      <c r="R188" s="21" t="n"/>
      <c r="S188" s="19" t="n"/>
    </row>
    <row r="189">
      <c r="A189" s="19" t="n"/>
      <c r="B189" s="19" t="n"/>
      <c r="C189" s="20" t="n"/>
      <c r="D189" s="21" t="n"/>
      <c r="E189" s="19" t="n"/>
      <c r="F189" s="19" t="n"/>
      <c r="G189" s="21" t="n"/>
      <c r="H189" s="22">
        <f>IF($A189="","",IFERROR(VLOOKUP($G189,'Configuración'!$A$10:$B$12,2,FALSE),""))</f>
        <v/>
      </c>
      <c r="I189" s="23" t="n"/>
      <c r="J189" s="22">
        <f>IF($A189="","",IFERROR(IF($I189&lt;&gt;"",$I189,$H189),""))</f>
        <v/>
      </c>
      <c r="K189" s="24">
        <f>IFERROR(IF(OR($A189="",$C189="",$J189="",NOT(ISNUMBER($C189)),NOT(ISNUMBER($J189)),$J189&lt;=0),"",$C189+$J189/24),"")</f>
        <v/>
      </c>
      <c r="L189" s="21" t="n"/>
      <c r="M189" s="20" t="n"/>
      <c r="N189" s="20" t="n"/>
      <c r="O189" s="20" t="n"/>
      <c r="P189" s="22">
        <f>IFERROR(IF(OR($A189="",$L189&lt;&gt;"Pendiente",$K189="",NOT(ISNUMBER('Configuración'!$B$4))),"",ROUND(($K189-'Configuración'!$B$4)*24,1)),"")</f>
        <v/>
      </c>
      <c r="Q189" s="25">
        <f>IF($A189="","",IFERROR(IF(OR(NOT(ISNUMBER('Configuración'!$B$4)),NOT(ISNUMBER('Configuración'!$B$5)),'Configuración'!$B$5&lt;0,$B189="",$C189="",$D189="",$F189="",$G189="",$L189="",$R189="",NOT(ISNUMBER($C189)),$C189&lt;'Configuración'!$B$6,$C189&gt;'Configuración'!$B$4,NOT(ISNUMBER($H189)),$H189&lt;=0,NOT(ISNUMBER($J189)),$J189&lt;=0,COUNTIF('Configuración'!$E$4:$E$8,$D189)=0,COUNTIF('Configuración'!$A$10:$A$12,$G189)=0,COUNTIF('Configuración'!$D$4:$D$7,$L189)=0,COUNTIF('Configuración'!$F$4:$F$6,$R189)=0,COUNTIF($A$5:$A$204,$A189)&gt;1,LEN($A189)&gt;30,LEN($B189)&gt;40,LEN($E189)&gt;80,LEN($F189)&gt;100,LEN($S189)&gt;250),"Revisar datos",IF(OR(AND($L189="Pendiente",$M189&lt;&gt;""),AND($L189&lt;&gt;"Pendiente",$M189=""),AND($M189&lt;&gt;"",OR(NOT(ISNUMBER($M189)),$M189&lt;$C189,$M189&gt;'Configuración'!$B$4)),AND($N189&lt;&gt;"",OR(NOT(ISNUMBER($N189)),$N189&lt;$C189,$N189&gt;'Configuración'!$B$4)),AND($O189&lt;&gt;"",OR(NOT(ISNUMBER($O189)),$O189&lt;$C189,$O189&gt;='Configuración'!$B$7+1))),"Revisar datos",IF($L189&lt;&gt;"Pendiente","Cerrada",IF($K189&lt;='Configuración'!$B$4,"Vencida",IF($O189="","Sin próximo seguimiento",IF(OR(NOT(ISNUMBER($O189)),$O189&lt;$C189),"Revisar datos",IF($O189&lt;='Configuración'!$B$4,"Seguimiento ahora",IF(($K189-'Configuración'!$B$4)*24&lt;='Configuración'!$B$5,"Próxima a vencer","En plazo")))))))),"Revisar datos"))</f>
        <v/>
      </c>
      <c r="R189" s="21" t="n"/>
      <c r="S189" s="19" t="n"/>
    </row>
    <row r="190">
      <c r="A190" s="19" t="n"/>
      <c r="B190" s="19" t="n"/>
      <c r="C190" s="20" t="n"/>
      <c r="D190" s="21" t="n"/>
      <c r="E190" s="19" t="n"/>
      <c r="F190" s="19" t="n"/>
      <c r="G190" s="21" t="n"/>
      <c r="H190" s="22">
        <f>IF($A190="","",IFERROR(VLOOKUP($G190,'Configuración'!$A$10:$B$12,2,FALSE),""))</f>
        <v/>
      </c>
      <c r="I190" s="23" t="n"/>
      <c r="J190" s="22">
        <f>IF($A190="","",IFERROR(IF($I190&lt;&gt;"",$I190,$H190),""))</f>
        <v/>
      </c>
      <c r="K190" s="24">
        <f>IFERROR(IF(OR($A190="",$C190="",$J190="",NOT(ISNUMBER($C190)),NOT(ISNUMBER($J190)),$J190&lt;=0),"",$C190+$J190/24),"")</f>
        <v/>
      </c>
      <c r="L190" s="21" t="n"/>
      <c r="M190" s="20" t="n"/>
      <c r="N190" s="20" t="n"/>
      <c r="O190" s="20" t="n"/>
      <c r="P190" s="22">
        <f>IFERROR(IF(OR($A190="",$L190&lt;&gt;"Pendiente",$K190="",NOT(ISNUMBER('Configuración'!$B$4))),"",ROUND(($K190-'Configuración'!$B$4)*24,1)),"")</f>
        <v/>
      </c>
      <c r="Q190" s="25">
        <f>IF($A190="","",IFERROR(IF(OR(NOT(ISNUMBER('Configuración'!$B$4)),NOT(ISNUMBER('Configuración'!$B$5)),'Configuración'!$B$5&lt;0,$B190="",$C190="",$D190="",$F190="",$G190="",$L190="",$R190="",NOT(ISNUMBER($C190)),$C190&lt;'Configuración'!$B$6,$C190&gt;'Configuración'!$B$4,NOT(ISNUMBER($H190)),$H190&lt;=0,NOT(ISNUMBER($J190)),$J190&lt;=0,COUNTIF('Configuración'!$E$4:$E$8,$D190)=0,COUNTIF('Configuración'!$A$10:$A$12,$G190)=0,COUNTIF('Configuración'!$D$4:$D$7,$L190)=0,COUNTIF('Configuración'!$F$4:$F$6,$R190)=0,COUNTIF($A$5:$A$204,$A190)&gt;1,LEN($A190)&gt;30,LEN($B190)&gt;40,LEN($E190)&gt;80,LEN($F190)&gt;100,LEN($S190)&gt;250),"Revisar datos",IF(OR(AND($L190="Pendiente",$M190&lt;&gt;""),AND($L190&lt;&gt;"Pendiente",$M190=""),AND($M190&lt;&gt;"",OR(NOT(ISNUMBER($M190)),$M190&lt;$C190,$M190&gt;'Configuración'!$B$4)),AND($N190&lt;&gt;"",OR(NOT(ISNUMBER($N190)),$N190&lt;$C190,$N190&gt;'Configuración'!$B$4)),AND($O190&lt;&gt;"",OR(NOT(ISNUMBER($O190)),$O190&lt;$C190,$O190&gt;='Configuración'!$B$7+1))),"Revisar datos",IF($L190&lt;&gt;"Pendiente","Cerrada",IF($K190&lt;='Configuración'!$B$4,"Vencida",IF($O190="","Sin próximo seguimiento",IF(OR(NOT(ISNUMBER($O190)),$O190&lt;$C190),"Revisar datos",IF($O190&lt;='Configuración'!$B$4,"Seguimiento ahora",IF(($K190-'Configuración'!$B$4)*24&lt;='Configuración'!$B$5,"Próxima a vencer","En plazo")))))))),"Revisar datos"))</f>
        <v/>
      </c>
      <c r="R190" s="21" t="n"/>
      <c r="S190" s="19" t="n"/>
    </row>
    <row r="191">
      <c r="A191" s="19" t="n"/>
      <c r="B191" s="19" t="n"/>
      <c r="C191" s="20" t="n"/>
      <c r="D191" s="21" t="n"/>
      <c r="E191" s="19" t="n"/>
      <c r="F191" s="19" t="n"/>
      <c r="G191" s="21" t="n"/>
      <c r="H191" s="22">
        <f>IF($A191="","",IFERROR(VLOOKUP($G191,'Configuración'!$A$10:$B$12,2,FALSE),""))</f>
        <v/>
      </c>
      <c r="I191" s="23" t="n"/>
      <c r="J191" s="22">
        <f>IF($A191="","",IFERROR(IF($I191&lt;&gt;"",$I191,$H191),""))</f>
        <v/>
      </c>
      <c r="K191" s="24">
        <f>IFERROR(IF(OR($A191="",$C191="",$J191="",NOT(ISNUMBER($C191)),NOT(ISNUMBER($J191)),$J191&lt;=0),"",$C191+$J191/24),"")</f>
        <v/>
      </c>
      <c r="L191" s="21" t="n"/>
      <c r="M191" s="20" t="n"/>
      <c r="N191" s="20" t="n"/>
      <c r="O191" s="20" t="n"/>
      <c r="P191" s="22">
        <f>IFERROR(IF(OR($A191="",$L191&lt;&gt;"Pendiente",$K191="",NOT(ISNUMBER('Configuración'!$B$4))),"",ROUND(($K191-'Configuración'!$B$4)*24,1)),"")</f>
        <v/>
      </c>
      <c r="Q191" s="25">
        <f>IF($A191="","",IFERROR(IF(OR(NOT(ISNUMBER('Configuración'!$B$4)),NOT(ISNUMBER('Configuración'!$B$5)),'Configuración'!$B$5&lt;0,$B191="",$C191="",$D191="",$F191="",$G191="",$L191="",$R191="",NOT(ISNUMBER($C191)),$C191&lt;'Configuración'!$B$6,$C191&gt;'Configuración'!$B$4,NOT(ISNUMBER($H191)),$H191&lt;=0,NOT(ISNUMBER($J191)),$J191&lt;=0,COUNTIF('Configuración'!$E$4:$E$8,$D191)=0,COUNTIF('Configuración'!$A$10:$A$12,$G191)=0,COUNTIF('Configuración'!$D$4:$D$7,$L191)=0,COUNTIF('Configuración'!$F$4:$F$6,$R191)=0,COUNTIF($A$5:$A$204,$A191)&gt;1,LEN($A191)&gt;30,LEN($B191)&gt;40,LEN($E191)&gt;80,LEN($F191)&gt;100,LEN($S191)&gt;250),"Revisar datos",IF(OR(AND($L191="Pendiente",$M191&lt;&gt;""),AND($L191&lt;&gt;"Pendiente",$M191=""),AND($M191&lt;&gt;"",OR(NOT(ISNUMBER($M191)),$M191&lt;$C191,$M191&gt;'Configuración'!$B$4)),AND($N191&lt;&gt;"",OR(NOT(ISNUMBER($N191)),$N191&lt;$C191,$N191&gt;'Configuración'!$B$4)),AND($O191&lt;&gt;"",OR(NOT(ISNUMBER($O191)),$O191&lt;$C191,$O191&gt;='Configuración'!$B$7+1))),"Revisar datos",IF($L191&lt;&gt;"Pendiente","Cerrada",IF($K191&lt;='Configuración'!$B$4,"Vencida",IF($O191="","Sin próximo seguimiento",IF(OR(NOT(ISNUMBER($O191)),$O191&lt;$C191),"Revisar datos",IF($O191&lt;='Configuración'!$B$4,"Seguimiento ahora",IF(($K191-'Configuración'!$B$4)*24&lt;='Configuración'!$B$5,"Próxima a vencer","En plazo")))))))),"Revisar datos"))</f>
        <v/>
      </c>
      <c r="R191" s="21" t="n"/>
      <c r="S191" s="19" t="n"/>
    </row>
    <row r="192">
      <c r="A192" s="19" t="n"/>
      <c r="B192" s="19" t="n"/>
      <c r="C192" s="20" t="n"/>
      <c r="D192" s="21" t="n"/>
      <c r="E192" s="19" t="n"/>
      <c r="F192" s="19" t="n"/>
      <c r="G192" s="21" t="n"/>
      <c r="H192" s="22">
        <f>IF($A192="","",IFERROR(VLOOKUP($G192,'Configuración'!$A$10:$B$12,2,FALSE),""))</f>
        <v/>
      </c>
      <c r="I192" s="23" t="n"/>
      <c r="J192" s="22">
        <f>IF($A192="","",IFERROR(IF($I192&lt;&gt;"",$I192,$H192),""))</f>
        <v/>
      </c>
      <c r="K192" s="24">
        <f>IFERROR(IF(OR($A192="",$C192="",$J192="",NOT(ISNUMBER($C192)),NOT(ISNUMBER($J192)),$J192&lt;=0),"",$C192+$J192/24),"")</f>
        <v/>
      </c>
      <c r="L192" s="21" t="n"/>
      <c r="M192" s="20" t="n"/>
      <c r="N192" s="20" t="n"/>
      <c r="O192" s="20" t="n"/>
      <c r="P192" s="22">
        <f>IFERROR(IF(OR($A192="",$L192&lt;&gt;"Pendiente",$K192="",NOT(ISNUMBER('Configuración'!$B$4))),"",ROUND(($K192-'Configuración'!$B$4)*24,1)),"")</f>
        <v/>
      </c>
      <c r="Q192" s="25">
        <f>IF($A192="","",IFERROR(IF(OR(NOT(ISNUMBER('Configuración'!$B$4)),NOT(ISNUMBER('Configuración'!$B$5)),'Configuración'!$B$5&lt;0,$B192="",$C192="",$D192="",$F192="",$G192="",$L192="",$R192="",NOT(ISNUMBER($C192)),$C192&lt;'Configuración'!$B$6,$C192&gt;'Configuración'!$B$4,NOT(ISNUMBER($H192)),$H192&lt;=0,NOT(ISNUMBER($J192)),$J192&lt;=0,COUNTIF('Configuración'!$E$4:$E$8,$D192)=0,COUNTIF('Configuración'!$A$10:$A$12,$G192)=0,COUNTIF('Configuración'!$D$4:$D$7,$L192)=0,COUNTIF('Configuración'!$F$4:$F$6,$R192)=0,COUNTIF($A$5:$A$204,$A192)&gt;1,LEN($A192)&gt;30,LEN($B192)&gt;40,LEN($E192)&gt;80,LEN($F192)&gt;100,LEN($S192)&gt;250),"Revisar datos",IF(OR(AND($L192="Pendiente",$M192&lt;&gt;""),AND($L192&lt;&gt;"Pendiente",$M192=""),AND($M192&lt;&gt;"",OR(NOT(ISNUMBER($M192)),$M192&lt;$C192,$M192&gt;'Configuración'!$B$4)),AND($N192&lt;&gt;"",OR(NOT(ISNUMBER($N192)),$N192&lt;$C192,$N192&gt;'Configuración'!$B$4)),AND($O192&lt;&gt;"",OR(NOT(ISNUMBER($O192)),$O192&lt;$C192,$O192&gt;='Configuración'!$B$7+1))),"Revisar datos",IF($L192&lt;&gt;"Pendiente","Cerrada",IF($K192&lt;='Configuración'!$B$4,"Vencida",IF($O192="","Sin próximo seguimiento",IF(OR(NOT(ISNUMBER($O192)),$O192&lt;$C192),"Revisar datos",IF($O192&lt;='Configuración'!$B$4,"Seguimiento ahora",IF(($K192-'Configuración'!$B$4)*24&lt;='Configuración'!$B$5,"Próxima a vencer","En plazo")))))))),"Revisar datos"))</f>
        <v/>
      </c>
      <c r="R192" s="21" t="n"/>
      <c r="S192" s="19" t="n"/>
    </row>
    <row r="193">
      <c r="A193" s="19" t="n"/>
      <c r="B193" s="19" t="n"/>
      <c r="C193" s="20" t="n"/>
      <c r="D193" s="21" t="n"/>
      <c r="E193" s="19" t="n"/>
      <c r="F193" s="19" t="n"/>
      <c r="G193" s="21" t="n"/>
      <c r="H193" s="22">
        <f>IF($A193="","",IFERROR(VLOOKUP($G193,'Configuración'!$A$10:$B$12,2,FALSE),""))</f>
        <v/>
      </c>
      <c r="I193" s="23" t="n"/>
      <c r="J193" s="22">
        <f>IF($A193="","",IFERROR(IF($I193&lt;&gt;"",$I193,$H193),""))</f>
        <v/>
      </c>
      <c r="K193" s="24">
        <f>IFERROR(IF(OR($A193="",$C193="",$J193="",NOT(ISNUMBER($C193)),NOT(ISNUMBER($J193)),$J193&lt;=0),"",$C193+$J193/24),"")</f>
        <v/>
      </c>
      <c r="L193" s="21" t="n"/>
      <c r="M193" s="20" t="n"/>
      <c r="N193" s="20" t="n"/>
      <c r="O193" s="20" t="n"/>
      <c r="P193" s="22">
        <f>IFERROR(IF(OR($A193="",$L193&lt;&gt;"Pendiente",$K193="",NOT(ISNUMBER('Configuración'!$B$4))),"",ROUND(($K193-'Configuración'!$B$4)*24,1)),"")</f>
        <v/>
      </c>
      <c r="Q193" s="25">
        <f>IF($A193="","",IFERROR(IF(OR(NOT(ISNUMBER('Configuración'!$B$4)),NOT(ISNUMBER('Configuración'!$B$5)),'Configuración'!$B$5&lt;0,$B193="",$C193="",$D193="",$F193="",$G193="",$L193="",$R193="",NOT(ISNUMBER($C193)),$C193&lt;'Configuración'!$B$6,$C193&gt;'Configuración'!$B$4,NOT(ISNUMBER($H193)),$H193&lt;=0,NOT(ISNUMBER($J193)),$J193&lt;=0,COUNTIF('Configuración'!$E$4:$E$8,$D193)=0,COUNTIF('Configuración'!$A$10:$A$12,$G193)=0,COUNTIF('Configuración'!$D$4:$D$7,$L193)=0,COUNTIF('Configuración'!$F$4:$F$6,$R193)=0,COUNTIF($A$5:$A$204,$A193)&gt;1,LEN($A193)&gt;30,LEN($B193)&gt;40,LEN($E193)&gt;80,LEN($F193)&gt;100,LEN($S193)&gt;250),"Revisar datos",IF(OR(AND($L193="Pendiente",$M193&lt;&gt;""),AND($L193&lt;&gt;"Pendiente",$M193=""),AND($M193&lt;&gt;"",OR(NOT(ISNUMBER($M193)),$M193&lt;$C193,$M193&gt;'Configuración'!$B$4)),AND($N193&lt;&gt;"",OR(NOT(ISNUMBER($N193)),$N193&lt;$C193,$N193&gt;'Configuración'!$B$4)),AND($O193&lt;&gt;"",OR(NOT(ISNUMBER($O193)),$O193&lt;$C193,$O193&gt;='Configuración'!$B$7+1))),"Revisar datos",IF($L193&lt;&gt;"Pendiente","Cerrada",IF($K193&lt;='Configuración'!$B$4,"Vencida",IF($O193="","Sin próximo seguimiento",IF(OR(NOT(ISNUMBER($O193)),$O193&lt;$C193),"Revisar datos",IF($O193&lt;='Configuración'!$B$4,"Seguimiento ahora",IF(($K193-'Configuración'!$B$4)*24&lt;='Configuración'!$B$5,"Próxima a vencer","En plazo")))))))),"Revisar datos"))</f>
        <v/>
      </c>
      <c r="R193" s="21" t="n"/>
      <c r="S193" s="19" t="n"/>
    </row>
    <row r="194">
      <c r="A194" s="19" t="n"/>
      <c r="B194" s="19" t="n"/>
      <c r="C194" s="20" t="n"/>
      <c r="D194" s="21" t="n"/>
      <c r="E194" s="19" t="n"/>
      <c r="F194" s="19" t="n"/>
      <c r="G194" s="21" t="n"/>
      <c r="H194" s="22">
        <f>IF($A194="","",IFERROR(VLOOKUP($G194,'Configuración'!$A$10:$B$12,2,FALSE),""))</f>
        <v/>
      </c>
      <c r="I194" s="23" t="n"/>
      <c r="J194" s="22">
        <f>IF($A194="","",IFERROR(IF($I194&lt;&gt;"",$I194,$H194),""))</f>
        <v/>
      </c>
      <c r="K194" s="24">
        <f>IFERROR(IF(OR($A194="",$C194="",$J194="",NOT(ISNUMBER($C194)),NOT(ISNUMBER($J194)),$J194&lt;=0),"",$C194+$J194/24),"")</f>
        <v/>
      </c>
      <c r="L194" s="21" t="n"/>
      <c r="M194" s="20" t="n"/>
      <c r="N194" s="20" t="n"/>
      <c r="O194" s="20" t="n"/>
      <c r="P194" s="22">
        <f>IFERROR(IF(OR($A194="",$L194&lt;&gt;"Pendiente",$K194="",NOT(ISNUMBER('Configuración'!$B$4))),"",ROUND(($K194-'Configuración'!$B$4)*24,1)),"")</f>
        <v/>
      </c>
      <c r="Q194" s="25">
        <f>IF($A194="","",IFERROR(IF(OR(NOT(ISNUMBER('Configuración'!$B$4)),NOT(ISNUMBER('Configuración'!$B$5)),'Configuración'!$B$5&lt;0,$B194="",$C194="",$D194="",$F194="",$G194="",$L194="",$R194="",NOT(ISNUMBER($C194)),$C194&lt;'Configuración'!$B$6,$C194&gt;'Configuración'!$B$4,NOT(ISNUMBER($H194)),$H194&lt;=0,NOT(ISNUMBER($J194)),$J194&lt;=0,COUNTIF('Configuración'!$E$4:$E$8,$D194)=0,COUNTIF('Configuración'!$A$10:$A$12,$G194)=0,COUNTIF('Configuración'!$D$4:$D$7,$L194)=0,COUNTIF('Configuración'!$F$4:$F$6,$R194)=0,COUNTIF($A$5:$A$204,$A194)&gt;1,LEN($A194)&gt;30,LEN($B194)&gt;40,LEN($E194)&gt;80,LEN($F194)&gt;100,LEN($S194)&gt;250),"Revisar datos",IF(OR(AND($L194="Pendiente",$M194&lt;&gt;""),AND($L194&lt;&gt;"Pendiente",$M194=""),AND($M194&lt;&gt;"",OR(NOT(ISNUMBER($M194)),$M194&lt;$C194,$M194&gt;'Configuración'!$B$4)),AND($N194&lt;&gt;"",OR(NOT(ISNUMBER($N194)),$N194&lt;$C194,$N194&gt;'Configuración'!$B$4)),AND($O194&lt;&gt;"",OR(NOT(ISNUMBER($O194)),$O194&lt;$C194,$O194&gt;='Configuración'!$B$7+1))),"Revisar datos",IF($L194&lt;&gt;"Pendiente","Cerrada",IF($K194&lt;='Configuración'!$B$4,"Vencida",IF($O194="","Sin próximo seguimiento",IF(OR(NOT(ISNUMBER($O194)),$O194&lt;$C194),"Revisar datos",IF($O194&lt;='Configuración'!$B$4,"Seguimiento ahora",IF(($K194-'Configuración'!$B$4)*24&lt;='Configuración'!$B$5,"Próxima a vencer","En plazo")))))))),"Revisar datos"))</f>
        <v/>
      </c>
      <c r="R194" s="21" t="n"/>
      <c r="S194" s="19" t="n"/>
    </row>
    <row r="195">
      <c r="A195" s="19" t="n"/>
      <c r="B195" s="19" t="n"/>
      <c r="C195" s="20" t="n"/>
      <c r="D195" s="21" t="n"/>
      <c r="E195" s="19" t="n"/>
      <c r="F195" s="19" t="n"/>
      <c r="G195" s="21" t="n"/>
      <c r="H195" s="22">
        <f>IF($A195="","",IFERROR(VLOOKUP($G195,'Configuración'!$A$10:$B$12,2,FALSE),""))</f>
        <v/>
      </c>
      <c r="I195" s="23" t="n"/>
      <c r="J195" s="22">
        <f>IF($A195="","",IFERROR(IF($I195&lt;&gt;"",$I195,$H195),""))</f>
        <v/>
      </c>
      <c r="K195" s="24">
        <f>IFERROR(IF(OR($A195="",$C195="",$J195="",NOT(ISNUMBER($C195)),NOT(ISNUMBER($J195)),$J195&lt;=0),"",$C195+$J195/24),"")</f>
        <v/>
      </c>
      <c r="L195" s="21" t="n"/>
      <c r="M195" s="20" t="n"/>
      <c r="N195" s="20" t="n"/>
      <c r="O195" s="20" t="n"/>
      <c r="P195" s="22">
        <f>IFERROR(IF(OR($A195="",$L195&lt;&gt;"Pendiente",$K195="",NOT(ISNUMBER('Configuración'!$B$4))),"",ROUND(($K195-'Configuración'!$B$4)*24,1)),"")</f>
        <v/>
      </c>
      <c r="Q195" s="25">
        <f>IF($A195="","",IFERROR(IF(OR(NOT(ISNUMBER('Configuración'!$B$4)),NOT(ISNUMBER('Configuración'!$B$5)),'Configuración'!$B$5&lt;0,$B195="",$C195="",$D195="",$F195="",$G195="",$L195="",$R195="",NOT(ISNUMBER($C195)),$C195&lt;'Configuración'!$B$6,$C195&gt;'Configuración'!$B$4,NOT(ISNUMBER($H195)),$H195&lt;=0,NOT(ISNUMBER($J195)),$J195&lt;=0,COUNTIF('Configuración'!$E$4:$E$8,$D195)=0,COUNTIF('Configuración'!$A$10:$A$12,$G195)=0,COUNTIF('Configuración'!$D$4:$D$7,$L195)=0,COUNTIF('Configuración'!$F$4:$F$6,$R195)=0,COUNTIF($A$5:$A$204,$A195)&gt;1,LEN($A195)&gt;30,LEN($B195)&gt;40,LEN($E195)&gt;80,LEN($F195)&gt;100,LEN($S195)&gt;250),"Revisar datos",IF(OR(AND($L195="Pendiente",$M195&lt;&gt;""),AND($L195&lt;&gt;"Pendiente",$M195=""),AND($M195&lt;&gt;"",OR(NOT(ISNUMBER($M195)),$M195&lt;$C195,$M195&gt;'Configuración'!$B$4)),AND($N195&lt;&gt;"",OR(NOT(ISNUMBER($N195)),$N195&lt;$C195,$N195&gt;'Configuración'!$B$4)),AND($O195&lt;&gt;"",OR(NOT(ISNUMBER($O195)),$O195&lt;$C195,$O195&gt;='Configuración'!$B$7+1))),"Revisar datos",IF($L195&lt;&gt;"Pendiente","Cerrada",IF($K195&lt;='Configuración'!$B$4,"Vencida",IF($O195="","Sin próximo seguimiento",IF(OR(NOT(ISNUMBER($O195)),$O195&lt;$C195),"Revisar datos",IF($O195&lt;='Configuración'!$B$4,"Seguimiento ahora",IF(($K195-'Configuración'!$B$4)*24&lt;='Configuración'!$B$5,"Próxima a vencer","En plazo")))))))),"Revisar datos"))</f>
        <v/>
      </c>
      <c r="R195" s="21" t="n"/>
      <c r="S195" s="19" t="n"/>
    </row>
    <row r="196">
      <c r="A196" s="19" t="n"/>
      <c r="B196" s="19" t="n"/>
      <c r="C196" s="20" t="n"/>
      <c r="D196" s="21" t="n"/>
      <c r="E196" s="19" t="n"/>
      <c r="F196" s="19" t="n"/>
      <c r="G196" s="21" t="n"/>
      <c r="H196" s="22">
        <f>IF($A196="","",IFERROR(VLOOKUP($G196,'Configuración'!$A$10:$B$12,2,FALSE),""))</f>
        <v/>
      </c>
      <c r="I196" s="23" t="n"/>
      <c r="J196" s="22">
        <f>IF($A196="","",IFERROR(IF($I196&lt;&gt;"",$I196,$H196),""))</f>
        <v/>
      </c>
      <c r="K196" s="24">
        <f>IFERROR(IF(OR($A196="",$C196="",$J196="",NOT(ISNUMBER($C196)),NOT(ISNUMBER($J196)),$J196&lt;=0),"",$C196+$J196/24),"")</f>
        <v/>
      </c>
      <c r="L196" s="21" t="n"/>
      <c r="M196" s="20" t="n"/>
      <c r="N196" s="20" t="n"/>
      <c r="O196" s="20" t="n"/>
      <c r="P196" s="22">
        <f>IFERROR(IF(OR($A196="",$L196&lt;&gt;"Pendiente",$K196="",NOT(ISNUMBER('Configuración'!$B$4))),"",ROUND(($K196-'Configuración'!$B$4)*24,1)),"")</f>
        <v/>
      </c>
      <c r="Q196" s="25">
        <f>IF($A196="","",IFERROR(IF(OR(NOT(ISNUMBER('Configuración'!$B$4)),NOT(ISNUMBER('Configuración'!$B$5)),'Configuración'!$B$5&lt;0,$B196="",$C196="",$D196="",$F196="",$G196="",$L196="",$R196="",NOT(ISNUMBER($C196)),$C196&lt;'Configuración'!$B$6,$C196&gt;'Configuración'!$B$4,NOT(ISNUMBER($H196)),$H196&lt;=0,NOT(ISNUMBER($J196)),$J196&lt;=0,COUNTIF('Configuración'!$E$4:$E$8,$D196)=0,COUNTIF('Configuración'!$A$10:$A$12,$G196)=0,COUNTIF('Configuración'!$D$4:$D$7,$L196)=0,COUNTIF('Configuración'!$F$4:$F$6,$R196)=0,COUNTIF($A$5:$A$204,$A196)&gt;1,LEN($A196)&gt;30,LEN($B196)&gt;40,LEN($E196)&gt;80,LEN($F196)&gt;100,LEN($S196)&gt;250),"Revisar datos",IF(OR(AND($L196="Pendiente",$M196&lt;&gt;""),AND($L196&lt;&gt;"Pendiente",$M196=""),AND($M196&lt;&gt;"",OR(NOT(ISNUMBER($M196)),$M196&lt;$C196,$M196&gt;'Configuración'!$B$4)),AND($N196&lt;&gt;"",OR(NOT(ISNUMBER($N196)),$N196&lt;$C196,$N196&gt;'Configuración'!$B$4)),AND($O196&lt;&gt;"",OR(NOT(ISNUMBER($O196)),$O196&lt;$C196,$O196&gt;='Configuración'!$B$7+1))),"Revisar datos",IF($L196&lt;&gt;"Pendiente","Cerrada",IF($K196&lt;='Configuración'!$B$4,"Vencida",IF($O196="","Sin próximo seguimiento",IF(OR(NOT(ISNUMBER($O196)),$O196&lt;$C196),"Revisar datos",IF($O196&lt;='Configuración'!$B$4,"Seguimiento ahora",IF(($K196-'Configuración'!$B$4)*24&lt;='Configuración'!$B$5,"Próxima a vencer","En plazo")))))))),"Revisar datos"))</f>
        <v/>
      </c>
      <c r="R196" s="21" t="n"/>
      <c r="S196" s="19" t="n"/>
    </row>
    <row r="197">
      <c r="A197" s="19" t="n"/>
      <c r="B197" s="19" t="n"/>
      <c r="C197" s="20" t="n"/>
      <c r="D197" s="21" t="n"/>
      <c r="E197" s="19" t="n"/>
      <c r="F197" s="19" t="n"/>
      <c r="G197" s="21" t="n"/>
      <c r="H197" s="22">
        <f>IF($A197="","",IFERROR(VLOOKUP($G197,'Configuración'!$A$10:$B$12,2,FALSE),""))</f>
        <v/>
      </c>
      <c r="I197" s="23" t="n"/>
      <c r="J197" s="22">
        <f>IF($A197="","",IFERROR(IF($I197&lt;&gt;"",$I197,$H197),""))</f>
        <v/>
      </c>
      <c r="K197" s="24">
        <f>IFERROR(IF(OR($A197="",$C197="",$J197="",NOT(ISNUMBER($C197)),NOT(ISNUMBER($J197)),$J197&lt;=0),"",$C197+$J197/24),"")</f>
        <v/>
      </c>
      <c r="L197" s="21" t="n"/>
      <c r="M197" s="20" t="n"/>
      <c r="N197" s="20" t="n"/>
      <c r="O197" s="20" t="n"/>
      <c r="P197" s="22">
        <f>IFERROR(IF(OR($A197="",$L197&lt;&gt;"Pendiente",$K197="",NOT(ISNUMBER('Configuración'!$B$4))),"",ROUND(($K197-'Configuración'!$B$4)*24,1)),"")</f>
        <v/>
      </c>
      <c r="Q197" s="25">
        <f>IF($A197="","",IFERROR(IF(OR(NOT(ISNUMBER('Configuración'!$B$4)),NOT(ISNUMBER('Configuración'!$B$5)),'Configuración'!$B$5&lt;0,$B197="",$C197="",$D197="",$F197="",$G197="",$L197="",$R197="",NOT(ISNUMBER($C197)),$C197&lt;'Configuración'!$B$6,$C197&gt;'Configuración'!$B$4,NOT(ISNUMBER($H197)),$H197&lt;=0,NOT(ISNUMBER($J197)),$J197&lt;=0,COUNTIF('Configuración'!$E$4:$E$8,$D197)=0,COUNTIF('Configuración'!$A$10:$A$12,$G197)=0,COUNTIF('Configuración'!$D$4:$D$7,$L197)=0,COUNTIF('Configuración'!$F$4:$F$6,$R197)=0,COUNTIF($A$5:$A$204,$A197)&gt;1,LEN($A197)&gt;30,LEN($B197)&gt;40,LEN($E197)&gt;80,LEN($F197)&gt;100,LEN($S197)&gt;250),"Revisar datos",IF(OR(AND($L197="Pendiente",$M197&lt;&gt;""),AND($L197&lt;&gt;"Pendiente",$M197=""),AND($M197&lt;&gt;"",OR(NOT(ISNUMBER($M197)),$M197&lt;$C197,$M197&gt;'Configuración'!$B$4)),AND($N197&lt;&gt;"",OR(NOT(ISNUMBER($N197)),$N197&lt;$C197,$N197&gt;'Configuración'!$B$4)),AND($O197&lt;&gt;"",OR(NOT(ISNUMBER($O197)),$O197&lt;$C197,$O197&gt;='Configuración'!$B$7+1))),"Revisar datos",IF($L197&lt;&gt;"Pendiente","Cerrada",IF($K197&lt;='Configuración'!$B$4,"Vencida",IF($O197="","Sin próximo seguimiento",IF(OR(NOT(ISNUMBER($O197)),$O197&lt;$C197),"Revisar datos",IF($O197&lt;='Configuración'!$B$4,"Seguimiento ahora",IF(($K197-'Configuración'!$B$4)*24&lt;='Configuración'!$B$5,"Próxima a vencer","En plazo")))))))),"Revisar datos"))</f>
        <v/>
      </c>
      <c r="R197" s="21" t="n"/>
      <c r="S197" s="19" t="n"/>
    </row>
    <row r="198">
      <c r="A198" s="19" t="n"/>
      <c r="B198" s="19" t="n"/>
      <c r="C198" s="20" t="n"/>
      <c r="D198" s="21" t="n"/>
      <c r="E198" s="19" t="n"/>
      <c r="F198" s="19" t="n"/>
      <c r="G198" s="21" t="n"/>
      <c r="H198" s="22">
        <f>IF($A198="","",IFERROR(VLOOKUP($G198,'Configuración'!$A$10:$B$12,2,FALSE),""))</f>
        <v/>
      </c>
      <c r="I198" s="23" t="n"/>
      <c r="J198" s="22">
        <f>IF($A198="","",IFERROR(IF($I198&lt;&gt;"",$I198,$H198),""))</f>
        <v/>
      </c>
      <c r="K198" s="24">
        <f>IFERROR(IF(OR($A198="",$C198="",$J198="",NOT(ISNUMBER($C198)),NOT(ISNUMBER($J198)),$J198&lt;=0),"",$C198+$J198/24),"")</f>
        <v/>
      </c>
      <c r="L198" s="21" t="n"/>
      <c r="M198" s="20" t="n"/>
      <c r="N198" s="20" t="n"/>
      <c r="O198" s="20" t="n"/>
      <c r="P198" s="22">
        <f>IFERROR(IF(OR($A198="",$L198&lt;&gt;"Pendiente",$K198="",NOT(ISNUMBER('Configuración'!$B$4))),"",ROUND(($K198-'Configuración'!$B$4)*24,1)),"")</f>
        <v/>
      </c>
      <c r="Q198" s="25">
        <f>IF($A198="","",IFERROR(IF(OR(NOT(ISNUMBER('Configuración'!$B$4)),NOT(ISNUMBER('Configuración'!$B$5)),'Configuración'!$B$5&lt;0,$B198="",$C198="",$D198="",$F198="",$G198="",$L198="",$R198="",NOT(ISNUMBER($C198)),$C198&lt;'Configuración'!$B$6,$C198&gt;'Configuración'!$B$4,NOT(ISNUMBER($H198)),$H198&lt;=0,NOT(ISNUMBER($J198)),$J198&lt;=0,COUNTIF('Configuración'!$E$4:$E$8,$D198)=0,COUNTIF('Configuración'!$A$10:$A$12,$G198)=0,COUNTIF('Configuración'!$D$4:$D$7,$L198)=0,COUNTIF('Configuración'!$F$4:$F$6,$R198)=0,COUNTIF($A$5:$A$204,$A198)&gt;1,LEN($A198)&gt;30,LEN($B198)&gt;40,LEN($E198)&gt;80,LEN($F198)&gt;100,LEN($S198)&gt;250),"Revisar datos",IF(OR(AND($L198="Pendiente",$M198&lt;&gt;""),AND($L198&lt;&gt;"Pendiente",$M198=""),AND($M198&lt;&gt;"",OR(NOT(ISNUMBER($M198)),$M198&lt;$C198,$M198&gt;'Configuración'!$B$4)),AND($N198&lt;&gt;"",OR(NOT(ISNUMBER($N198)),$N198&lt;$C198,$N198&gt;'Configuración'!$B$4)),AND($O198&lt;&gt;"",OR(NOT(ISNUMBER($O198)),$O198&lt;$C198,$O198&gt;='Configuración'!$B$7+1))),"Revisar datos",IF($L198&lt;&gt;"Pendiente","Cerrada",IF($K198&lt;='Configuración'!$B$4,"Vencida",IF($O198="","Sin próximo seguimiento",IF(OR(NOT(ISNUMBER($O198)),$O198&lt;$C198),"Revisar datos",IF($O198&lt;='Configuración'!$B$4,"Seguimiento ahora",IF(($K198-'Configuración'!$B$4)*24&lt;='Configuración'!$B$5,"Próxima a vencer","En plazo")))))))),"Revisar datos"))</f>
        <v/>
      </c>
      <c r="R198" s="21" t="n"/>
      <c r="S198" s="19" t="n"/>
    </row>
    <row r="199">
      <c r="A199" s="19" t="n"/>
      <c r="B199" s="19" t="n"/>
      <c r="C199" s="20" t="n"/>
      <c r="D199" s="21" t="n"/>
      <c r="E199" s="19" t="n"/>
      <c r="F199" s="19" t="n"/>
      <c r="G199" s="21" t="n"/>
      <c r="H199" s="22">
        <f>IF($A199="","",IFERROR(VLOOKUP($G199,'Configuración'!$A$10:$B$12,2,FALSE),""))</f>
        <v/>
      </c>
      <c r="I199" s="23" t="n"/>
      <c r="J199" s="22">
        <f>IF($A199="","",IFERROR(IF($I199&lt;&gt;"",$I199,$H199),""))</f>
        <v/>
      </c>
      <c r="K199" s="24">
        <f>IFERROR(IF(OR($A199="",$C199="",$J199="",NOT(ISNUMBER($C199)),NOT(ISNUMBER($J199)),$J199&lt;=0),"",$C199+$J199/24),"")</f>
        <v/>
      </c>
      <c r="L199" s="21" t="n"/>
      <c r="M199" s="20" t="n"/>
      <c r="N199" s="20" t="n"/>
      <c r="O199" s="20" t="n"/>
      <c r="P199" s="22">
        <f>IFERROR(IF(OR($A199="",$L199&lt;&gt;"Pendiente",$K199="",NOT(ISNUMBER('Configuración'!$B$4))),"",ROUND(($K199-'Configuración'!$B$4)*24,1)),"")</f>
        <v/>
      </c>
      <c r="Q199" s="25">
        <f>IF($A199="","",IFERROR(IF(OR(NOT(ISNUMBER('Configuración'!$B$4)),NOT(ISNUMBER('Configuración'!$B$5)),'Configuración'!$B$5&lt;0,$B199="",$C199="",$D199="",$F199="",$G199="",$L199="",$R199="",NOT(ISNUMBER($C199)),$C199&lt;'Configuración'!$B$6,$C199&gt;'Configuración'!$B$4,NOT(ISNUMBER($H199)),$H199&lt;=0,NOT(ISNUMBER($J199)),$J199&lt;=0,COUNTIF('Configuración'!$E$4:$E$8,$D199)=0,COUNTIF('Configuración'!$A$10:$A$12,$G199)=0,COUNTIF('Configuración'!$D$4:$D$7,$L199)=0,COUNTIF('Configuración'!$F$4:$F$6,$R199)=0,COUNTIF($A$5:$A$204,$A199)&gt;1,LEN($A199)&gt;30,LEN($B199)&gt;40,LEN($E199)&gt;80,LEN($F199)&gt;100,LEN($S199)&gt;250),"Revisar datos",IF(OR(AND($L199="Pendiente",$M199&lt;&gt;""),AND($L199&lt;&gt;"Pendiente",$M199=""),AND($M199&lt;&gt;"",OR(NOT(ISNUMBER($M199)),$M199&lt;$C199,$M199&gt;'Configuración'!$B$4)),AND($N199&lt;&gt;"",OR(NOT(ISNUMBER($N199)),$N199&lt;$C199,$N199&gt;'Configuración'!$B$4)),AND($O199&lt;&gt;"",OR(NOT(ISNUMBER($O199)),$O199&lt;$C199,$O199&gt;='Configuración'!$B$7+1))),"Revisar datos",IF($L199&lt;&gt;"Pendiente","Cerrada",IF($K199&lt;='Configuración'!$B$4,"Vencida",IF($O199="","Sin próximo seguimiento",IF(OR(NOT(ISNUMBER($O199)),$O199&lt;$C199),"Revisar datos",IF($O199&lt;='Configuración'!$B$4,"Seguimiento ahora",IF(($K199-'Configuración'!$B$4)*24&lt;='Configuración'!$B$5,"Próxima a vencer","En plazo")))))))),"Revisar datos"))</f>
        <v/>
      </c>
      <c r="R199" s="21" t="n"/>
      <c r="S199" s="19" t="n"/>
    </row>
    <row r="200">
      <c r="A200" s="19" t="n"/>
      <c r="B200" s="19" t="n"/>
      <c r="C200" s="20" t="n"/>
      <c r="D200" s="21" t="n"/>
      <c r="E200" s="19" t="n"/>
      <c r="F200" s="19" t="n"/>
      <c r="G200" s="21" t="n"/>
      <c r="H200" s="22">
        <f>IF($A200="","",IFERROR(VLOOKUP($G200,'Configuración'!$A$10:$B$12,2,FALSE),""))</f>
        <v/>
      </c>
      <c r="I200" s="23" t="n"/>
      <c r="J200" s="22">
        <f>IF($A200="","",IFERROR(IF($I200&lt;&gt;"",$I200,$H200),""))</f>
        <v/>
      </c>
      <c r="K200" s="24">
        <f>IFERROR(IF(OR($A200="",$C200="",$J200="",NOT(ISNUMBER($C200)),NOT(ISNUMBER($J200)),$J200&lt;=0),"",$C200+$J200/24),"")</f>
        <v/>
      </c>
      <c r="L200" s="21" t="n"/>
      <c r="M200" s="20" t="n"/>
      <c r="N200" s="20" t="n"/>
      <c r="O200" s="20" t="n"/>
      <c r="P200" s="22">
        <f>IFERROR(IF(OR($A200="",$L200&lt;&gt;"Pendiente",$K200="",NOT(ISNUMBER('Configuración'!$B$4))),"",ROUND(($K200-'Configuración'!$B$4)*24,1)),"")</f>
        <v/>
      </c>
      <c r="Q200" s="25">
        <f>IF($A200="","",IFERROR(IF(OR(NOT(ISNUMBER('Configuración'!$B$4)),NOT(ISNUMBER('Configuración'!$B$5)),'Configuración'!$B$5&lt;0,$B200="",$C200="",$D200="",$F200="",$G200="",$L200="",$R200="",NOT(ISNUMBER($C200)),$C200&lt;'Configuración'!$B$6,$C200&gt;'Configuración'!$B$4,NOT(ISNUMBER($H200)),$H200&lt;=0,NOT(ISNUMBER($J200)),$J200&lt;=0,COUNTIF('Configuración'!$E$4:$E$8,$D200)=0,COUNTIF('Configuración'!$A$10:$A$12,$G200)=0,COUNTIF('Configuración'!$D$4:$D$7,$L200)=0,COUNTIF('Configuración'!$F$4:$F$6,$R200)=0,COUNTIF($A$5:$A$204,$A200)&gt;1,LEN($A200)&gt;30,LEN($B200)&gt;40,LEN($E200)&gt;80,LEN($F200)&gt;100,LEN($S200)&gt;250),"Revisar datos",IF(OR(AND($L200="Pendiente",$M200&lt;&gt;""),AND($L200&lt;&gt;"Pendiente",$M200=""),AND($M200&lt;&gt;"",OR(NOT(ISNUMBER($M200)),$M200&lt;$C200,$M200&gt;'Configuración'!$B$4)),AND($N200&lt;&gt;"",OR(NOT(ISNUMBER($N200)),$N200&lt;$C200,$N200&gt;'Configuración'!$B$4)),AND($O200&lt;&gt;"",OR(NOT(ISNUMBER($O200)),$O200&lt;$C200,$O200&gt;='Configuración'!$B$7+1))),"Revisar datos",IF($L200&lt;&gt;"Pendiente","Cerrada",IF($K200&lt;='Configuración'!$B$4,"Vencida",IF($O200="","Sin próximo seguimiento",IF(OR(NOT(ISNUMBER($O200)),$O200&lt;$C200),"Revisar datos",IF($O200&lt;='Configuración'!$B$4,"Seguimiento ahora",IF(($K200-'Configuración'!$B$4)*24&lt;='Configuración'!$B$5,"Próxima a vencer","En plazo")))))))),"Revisar datos"))</f>
        <v/>
      </c>
      <c r="R200" s="21" t="n"/>
      <c r="S200" s="19" t="n"/>
    </row>
    <row r="201">
      <c r="A201" s="19" t="n"/>
      <c r="B201" s="19" t="n"/>
      <c r="C201" s="20" t="n"/>
      <c r="D201" s="21" t="n"/>
      <c r="E201" s="19" t="n"/>
      <c r="F201" s="19" t="n"/>
      <c r="G201" s="21" t="n"/>
      <c r="H201" s="22">
        <f>IF($A201="","",IFERROR(VLOOKUP($G201,'Configuración'!$A$10:$B$12,2,FALSE),""))</f>
        <v/>
      </c>
      <c r="I201" s="23" t="n"/>
      <c r="J201" s="22">
        <f>IF($A201="","",IFERROR(IF($I201&lt;&gt;"",$I201,$H201),""))</f>
        <v/>
      </c>
      <c r="K201" s="24">
        <f>IFERROR(IF(OR($A201="",$C201="",$J201="",NOT(ISNUMBER($C201)),NOT(ISNUMBER($J201)),$J201&lt;=0),"",$C201+$J201/24),"")</f>
        <v/>
      </c>
      <c r="L201" s="21" t="n"/>
      <c r="M201" s="20" t="n"/>
      <c r="N201" s="20" t="n"/>
      <c r="O201" s="20" t="n"/>
      <c r="P201" s="22">
        <f>IFERROR(IF(OR($A201="",$L201&lt;&gt;"Pendiente",$K201="",NOT(ISNUMBER('Configuración'!$B$4))),"",ROUND(($K201-'Configuración'!$B$4)*24,1)),"")</f>
        <v/>
      </c>
      <c r="Q201" s="25">
        <f>IF($A201="","",IFERROR(IF(OR(NOT(ISNUMBER('Configuración'!$B$4)),NOT(ISNUMBER('Configuración'!$B$5)),'Configuración'!$B$5&lt;0,$B201="",$C201="",$D201="",$F201="",$G201="",$L201="",$R201="",NOT(ISNUMBER($C201)),$C201&lt;'Configuración'!$B$6,$C201&gt;'Configuración'!$B$4,NOT(ISNUMBER($H201)),$H201&lt;=0,NOT(ISNUMBER($J201)),$J201&lt;=0,COUNTIF('Configuración'!$E$4:$E$8,$D201)=0,COUNTIF('Configuración'!$A$10:$A$12,$G201)=0,COUNTIF('Configuración'!$D$4:$D$7,$L201)=0,COUNTIF('Configuración'!$F$4:$F$6,$R201)=0,COUNTIF($A$5:$A$204,$A201)&gt;1,LEN($A201)&gt;30,LEN($B201)&gt;40,LEN($E201)&gt;80,LEN($F201)&gt;100,LEN($S201)&gt;250),"Revisar datos",IF(OR(AND($L201="Pendiente",$M201&lt;&gt;""),AND($L201&lt;&gt;"Pendiente",$M201=""),AND($M201&lt;&gt;"",OR(NOT(ISNUMBER($M201)),$M201&lt;$C201,$M201&gt;'Configuración'!$B$4)),AND($N201&lt;&gt;"",OR(NOT(ISNUMBER($N201)),$N201&lt;$C201,$N201&gt;'Configuración'!$B$4)),AND($O201&lt;&gt;"",OR(NOT(ISNUMBER($O201)),$O201&lt;$C201,$O201&gt;='Configuración'!$B$7+1))),"Revisar datos",IF($L201&lt;&gt;"Pendiente","Cerrada",IF($K201&lt;='Configuración'!$B$4,"Vencida",IF($O201="","Sin próximo seguimiento",IF(OR(NOT(ISNUMBER($O201)),$O201&lt;$C201),"Revisar datos",IF($O201&lt;='Configuración'!$B$4,"Seguimiento ahora",IF(($K201-'Configuración'!$B$4)*24&lt;='Configuración'!$B$5,"Próxima a vencer","En plazo")))))))),"Revisar datos"))</f>
        <v/>
      </c>
      <c r="R201" s="21" t="n"/>
      <c r="S201" s="19" t="n"/>
    </row>
    <row r="202">
      <c r="A202" s="19" t="n"/>
      <c r="B202" s="19" t="n"/>
      <c r="C202" s="20" t="n"/>
      <c r="D202" s="21" t="n"/>
      <c r="E202" s="19" t="n"/>
      <c r="F202" s="19" t="n"/>
      <c r="G202" s="21" t="n"/>
      <c r="H202" s="22">
        <f>IF($A202="","",IFERROR(VLOOKUP($G202,'Configuración'!$A$10:$B$12,2,FALSE),""))</f>
        <v/>
      </c>
      <c r="I202" s="23" t="n"/>
      <c r="J202" s="22">
        <f>IF($A202="","",IFERROR(IF($I202&lt;&gt;"",$I202,$H202),""))</f>
        <v/>
      </c>
      <c r="K202" s="24">
        <f>IFERROR(IF(OR($A202="",$C202="",$J202="",NOT(ISNUMBER($C202)),NOT(ISNUMBER($J202)),$J202&lt;=0),"",$C202+$J202/24),"")</f>
        <v/>
      </c>
      <c r="L202" s="21" t="n"/>
      <c r="M202" s="20" t="n"/>
      <c r="N202" s="20" t="n"/>
      <c r="O202" s="20" t="n"/>
      <c r="P202" s="22">
        <f>IFERROR(IF(OR($A202="",$L202&lt;&gt;"Pendiente",$K202="",NOT(ISNUMBER('Configuración'!$B$4))),"",ROUND(($K202-'Configuración'!$B$4)*24,1)),"")</f>
        <v/>
      </c>
      <c r="Q202" s="25">
        <f>IF($A202="","",IFERROR(IF(OR(NOT(ISNUMBER('Configuración'!$B$4)),NOT(ISNUMBER('Configuración'!$B$5)),'Configuración'!$B$5&lt;0,$B202="",$C202="",$D202="",$F202="",$G202="",$L202="",$R202="",NOT(ISNUMBER($C202)),$C202&lt;'Configuración'!$B$6,$C202&gt;'Configuración'!$B$4,NOT(ISNUMBER($H202)),$H202&lt;=0,NOT(ISNUMBER($J202)),$J202&lt;=0,COUNTIF('Configuración'!$E$4:$E$8,$D202)=0,COUNTIF('Configuración'!$A$10:$A$12,$G202)=0,COUNTIF('Configuración'!$D$4:$D$7,$L202)=0,COUNTIF('Configuración'!$F$4:$F$6,$R202)=0,COUNTIF($A$5:$A$204,$A202)&gt;1,LEN($A202)&gt;30,LEN($B202)&gt;40,LEN($E202)&gt;80,LEN($F202)&gt;100,LEN($S202)&gt;250),"Revisar datos",IF(OR(AND($L202="Pendiente",$M202&lt;&gt;""),AND($L202&lt;&gt;"Pendiente",$M202=""),AND($M202&lt;&gt;"",OR(NOT(ISNUMBER($M202)),$M202&lt;$C202,$M202&gt;'Configuración'!$B$4)),AND($N202&lt;&gt;"",OR(NOT(ISNUMBER($N202)),$N202&lt;$C202,$N202&gt;'Configuración'!$B$4)),AND($O202&lt;&gt;"",OR(NOT(ISNUMBER($O202)),$O202&lt;$C202,$O202&gt;='Configuración'!$B$7+1))),"Revisar datos",IF($L202&lt;&gt;"Pendiente","Cerrada",IF($K202&lt;='Configuración'!$B$4,"Vencida",IF($O202="","Sin próximo seguimiento",IF(OR(NOT(ISNUMBER($O202)),$O202&lt;$C202),"Revisar datos",IF($O202&lt;='Configuración'!$B$4,"Seguimiento ahora",IF(($K202-'Configuración'!$B$4)*24&lt;='Configuración'!$B$5,"Próxima a vencer","En plazo")))))))),"Revisar datos"))</f>
        <v/>
      </c>
      <c r="R202" s="21" t="n"/>
      <c r="S202" s="19" t="n"/>
    </row>
    <row r="203">
      <c r="A203" s="19" t="n"/>
      <c r="B203" s="19" t="n"/>
      <c r="C203" s="20" t="n"/>
      <c r="D203" s="21" t="n"/>
      <c r="E203" s="19" t="n"/>
      <c r="F203" s="19" t="n"/>
      <c r="G203" s="21" t="n"/>
      <c r="H203" s="22">
        <f>IF($A203="","",IFERROR(VLOOKUP($G203,'Configuración'!$A$10:$B$12,2,FALSE),""))</f>
        <v/>
      </c>
      <c r="I203" s="23" t="n"/>
      <c r="J203" s="22">
        <f>IF($A203="","",IFERROR(IF($I203&lt;&gt;"",$I203,$H203),""))</f>
        <v/>
      </c>
      <c r="K203" s="24">
        <f>IFERROR(IF(OR($A203="",$C203="",$J203="",NOT(ISNUMBER($C203)),NOT(ISNUMBER($J203)),$J203&lt;=0),"",$C203+$J203/24),"")</f>
        <v/>
      </c>
      <c r="L203" s="21" t="n"/>
      <c r="M203" s="20" t="n"/>
      <c r="N203" s="20" t="n"/>
      <c r="O203" s="20" t="n"/>
      <c r="P203" s="22">
        <f>IFERROR(IF(OR($A203="",$L203&lt;&gt;"Pendiente",$K203="",NOT(ISNUMBER('Configuración'!$B$4))),"",ROUND(($K203-'Configuración'!$B$4)*24,1)),"")</f>
        <v/>
      </c>
      <c r="Q203" s="25">
        <f>IF($A203="","",IFERROR(IF(OR(NOT(ISNUMBER('Configuración'!$B$4)),NOT(ISNUMBER('Configuración'!$B$5)),'Configuración'!$B$5&lt;0,$B203="",$C203="",$D203="",$F203="",$G203="",$L203="",$R203="",NOT(ISNUMBER($C203)),$C203&lt;'Configuración'!$B$6,$C203&gt;'Configuración'!$B$4,NOT(ISNUMBER($H203)),$H203&lt;=0,NOT(ISNUMBER($J203)),$J203&lt;=0,COUNTIF('Configuración'!$E$4:$E$8,$D203)=0,COUNTIF('Configuración'!$A$10:$A$12,$G203)=0,COUNTIF('Configuración'!$D$4:$D$7,$L203)=0,COUNTIF('Configuración'!$F$4:$F$6,$R203)=0,COUNTIF($A$5:$A$204,$A203)&gt;1,LEN($A203)&gt;30,LEN($B203)&gt;40,LEN($E203)&gt;80,LEN($F203)&gt;100,LEN($S203)&gt;250),"Revisar datos",IF(OR(AND($L203="Pendiente",$M203&lt;&gt;""),AND($L203&lt;&gt;"Pendiente",$M203=""),AND($M203&lt;&gt;"",OR(NOT(ISNUMBER($M203)),$M203&lt;$C203,$M203&gt;'Configuración'!$B$4)),AND($N203&lt;&gt;"",OR(NOT(ISNUMBER($N203)),$N203&lt;$C203,$N203&gt;'Configuración'!$B$4)),AND($O203&lt;&gt;"",OR(NOT(ISNUMBER($O203)),$O203&lt;$C203,$O203&gt;='Configuración'!$B$7+1))),"Revisar datos",IF($L203&lt;&gt;"Pendiente","Cerrada",IF($K203&lt;='Configuración'!$B$4,"Vencida",IF($O203="","Sin próximo seguimiento",IF(OR(NOT(ISNUMBER($O203)),$O203&lt;$C203),"Revisar datos",IF($O203&lt;='Configuración'!$B$4,"Seguimiento ahora",IF(($K203-'Configuración'!$B$4)*24&lt;='Configuración'!$B$5,"Próxima a vencer","En plazo")))))))),"Revisar datos"))</f>
        <v/>
      </c>
      <c r="R203" s="21" t="n"/>
      <c r="S203" s="19" t="n"/>
    </row>
    <row r="204">
      <c r="A204" s="19" t="n"/>
      <c r="B204" s="19" t="n"/>
      <c r="C204" s="20" t="n"/>
      <c r="D204" s="21" t="n"/>
      <c r="E204" s="19" t="n"/>
      <c r="F204" s="19" t="n"/>
      <c r="G204" s="21" t="n"/>
      <c r="H204" s="22">
        <f>IF($A204="","",IFERROR(VLOOKUP($G204,'Configuración'!$A$10:$B$12,2,FALSE),""))</f>
        <v/>
      </c>
      <c r="I204" s="23" t="n"/>
      <c r="J204" s="22">
        <f>IF($A204="","",IFERROR(IF($I204&lt;&gt;"",$I204,$H204),""))</f>
        <v/>
      </c>
      <c r="K204" s="24">
        <f>IFERROR(IF(OR($A204="",$C204="",$J204="",NOT(ISNUMBER($C204)),NOT(ISNUMBER($J204)),$J204&lt;=0),"",$C204+$J204/24),"")</f>
        <v/>
      </c>
      <c r="L204" s="21" t="n"/>
      <c r="M204" s="20" t="n"/>
      <c r="N204" s="20" t="n"/>
      <c r="O204" s="20" t="n"/>
      <c r="P204" s="22">
        <f>IFERROR(IF(OR($A204="",$L204&lt;&gt;"Pendiente",$K204="",NOT(ISNUMBER('Configuración'!$B$4))),"",ROUND(($K204-'Configuración'!$B$4)*24,1)),"")</f>
        <v/>
      </c>
      <c r="Q204" s="25">
        <f>IF($A204="","",IFERROR(IF(OR(NOT(ISNUMBER('Configuración'!$B$4)),NOT(ISNUMBER('Configuración'!$B$5)),'Configuración'!$B$5&lt;0,$B204="",$C204="",$D204="",$F204="",$G204="",$L204="",$R204="",NOT(ISNUMBER($C204)),$C204&lt;'Configuración'!$B$6,$C204&gt;'Configuración'!$B$4,NOT(ISNUMBER($H204)),$H204&lt;=0,NOT(ISNUMBER($J204)),$J204&lt;=0,COUNTIF('Configuración'!$E$4:$E$8,$D204)=0,COUNTIF('Configuración'!$A$10:$A$12,$G204)=0,COUNTIF('Configuración'!$D$4:$D$7,$L204)=0,COUNTIF('Configuración'!$F$4:$F$6,$R204)=0,COUNTIF($A$5:$A$204,$A204)&gt;1,LEN($A204)&gt;30,LEN($B204)&gt;40,LEN($E204)&gt;80,LEN($F204)&gt;100,LEN($S204)&gt;250),"Revisar datos",IF(OR(AND($L204="Pendiente",$M204&lt;&gt;""),AND($L204&lt;&gt;"Pendiente",$M204=""),AND($M204&lt;&gt;"",OR(NOT(ISNUMBER($M204)),$M204&lt;$C204,$M204&gt;'Configuración'!$B$4)),AND($N204&lt;&gt;"",OR(NOT(ISNUMBER($N204)),$N204&lt;$C204,$N204&gt;'Configuración'!$B$4)),AND($O204&lt;&gt;"",OR(NOT(ISNUMBER($O204)),$O204&lt;$C204,$O204&gt;='Configuración'!$B$7+1))),"Revisar datos",IF($L204&lt;&gt;"Pendiente","Cerrada",IF($K204&lt;='Configuración'!$B$4,"Vencida",IF($O204="","Sin próximo seguimiento",IF(OR(NOT(ISNUMBER($O204)),$O204&lt;$C204),"Revisar datos",IF($O204&lt;='Configuración'!$B$4,"Seguimiento ahora",IF(($K204-'Configuración'!$B$4)*24&lt;='Configuración'!$B$5,"Próxima a vencer","En plazo")))))))),"Revisar datos"))</f>
        <v/>
      </c>
      <c r="R204" s="21" t="n"/>
      <c r="S204" s="19" t="n"/>
    </row>
  </sheetData>
  <autoFilter ref="A4:S204"/>
  <mergeCells count="1">
    <mergeCell ref="A1:S1"/>
  </mergeCells>
  <conditionalFormatting sqref="A5:S204">
    <cfRule type="expression" priority="1" dxfId="0" stopIfTrue="0">
      <formula>$Q5="Vencida"</formula>
    </cfRule>
    <cfRule type="expression" priority="2" dxfId="1" stopIfTrue="0">
      <formula>$Q5="Seguimiento ahora"</formula>
    </cfRule>
    <cfRule type="expression" priority="3" dxfId="2" stopIfTrue="0">
      <formula>$Q5="Sin próximo seguimiento"</formula>
    </cfRule>
    <cfRule type="expression" priority="4" dxfId="3" stopIfTrue="0">
      <formula>$Q5="Próxima a vencer"</formula>
    </cfRule>
    <cfRule type="expression" priority="5" dxfId="4" stopIfTrue="0">
      <formula>$Q5="En plazo"</formula>
    </cfRule>
    <cfRule type="expression" priority="6" dxfId="5" stopIfTrue="0">
      <formula>$Q5="Revisar datos"</formula>
    </cfRule>
    <cfRule type="expression" priority="7" dxfId="6" stopIfTrue="0">
      <formula>$Q5="Cerrada"</formula>
    </cfRule>
  </conditionalFormatting>
  <conditionalFormatting sqref="A5:A204">
    <cfRule type="expression" priority="8" dxfId="7" stopIfTrue="0">
      <formula>AND($A5&lt;&gt;"",COUNTIF($A$5:$A$204,$A5)&gt;1)</formula>
    </cfRule>
  </conditionalFormatting>
  <conditionalFormatting sqref="M5:M204">
    <cfRule type="expression" priority="9" dxfId="7" stopIfTrue="0">
      <formula>AND($A5&lt;&gt;"",$L5="Pendiente",$M5&lt;&gt;"")</formula>
    </cfRule>
    <cfRule type="expression" priority="10" dxfId="7" stopIfTrue="0">
      <formula>AND($A5&lt;&gt;"",$L5&lt;&gt;"",$L5&lt;&gt;"Pendiente",$M5="")</formula>
    </cfRule>
  </conditionalFormatting>
  <conditionalFormatting sqref="O5:O204">
    <cfRule type="expression" priority="11" dxfId="7" stopIfTrue="0">
      <formula>AND($O5&lt;&gt;"",$C5&lt;&gt;"",$O5&lt;$C5)</formula>
    </cfRule>
  </conditionalFormatting>
  <dataValidations count="14">
    <dataValidation sqref="A5:A204" showDropDown="0" showInputMessage="1" showErrorMessage="1" allowBlank="0" errorTitle="Identificador no válido" error="Usa un identificador único de hasta 30 caracteres o deja la celda vacía." promptTitle="Identificador no válido" prompt="Introduce un identificador ficticio y único para activar la fila." type="custom" errorStyle="stop">
      <formula1>=OR(A5="",AND(LEN(A5)&lt;=30,COUNTIF($A$5:$A$204,A5)=1))</formula1>
    </dataValidation>
    <dataValidation sqref="B5:B204" showDropDown="0" showInputMessage="1" showErrorMessage="1" allowBlank="0" errorTitle="Referencia interna" error="El texto no puede superar 40 caracteres." promptTitle="Referencia interna" prompt="Máximo permitido: 40 caracteres." type="textLength" errorStyle="stop" operator="lessThanOrEqual">
      <formula1>40</formula1>
    </dataValidation>
    <dataValidation sqref="E5:E204" showDropDown="0" showInputMessage="1" showErrorMessage="1" allowBlank="0" errorTitle="Destino o zona" error="El texto no puede superar 80 caracteres." promptTitle="Destino o zona" prompt="Máximo permitido: 80 caracteres." type="textLength" errorStyle="stop" operator="lessThanOrEqual">
      <formula1>80</formula1>
    </dataValidation>
    <dataValidation sqref="F5:F204" showDropDown="0" showInputMessage="1" showErrorMessage="1" allowBlank="0" errorTitle="Proveedor" error="El texto no puede superar 100 caracteres." promptTitle="Proveedor" prompt="Máximo permitido: 100 caracteres." type="textLength" errorStyle="stop" operator="lessThanOrEqual">
      <formula1>100</formula1>
    </dataValidation>
    <dataValidation sqref="S5:S204" showDropDown="0" showInputMessage="1" showErrorMessage="1" allowBlank="0" errorTitle="Observaciones operativas" error="El texto no puede superar 250 caracteres." promptTitle="Observaciones operativas" prompt="Máximo permitido: 250 caracteres." type="textLength" errorStyle="stop" operator="lessThanOrEqual">
      <formula1>250</formula1>
    </dataValidation>
    <dataValidation sqref="D5:D204" showDropDown="0" showInputMessage="1" showErrorMessage="1" allowBlank="0" errorTitle="Tipo de servicio" error="Selecciona un valor incluido en la lista de Configuración." promptTitle="Tipo de servicio" prompt="Selecciona una opción de la lista." type="list" errorStyle="stop">
      <formula1>INDIRECT("'Configuración'!$E$4:$E$8")</formula1>
    </dataValidation>
    <dataValidation sqref="G5:G204" showDropDown="0" showInputMessage="1" showErrorMessage="1" allowBlank="0" errorTitle="Prioridad" error="Selecciona un valor incluido en la lista de Configuración." promptTitle="Prioridad" prompt="Selecciona una opción de la lista." type="list" errorStyle="stop">
      <formula1>INDIRECT("'Configuración'!$A$10:$A$12")</formula1>
    </dataValidation>
    <dataValidation sqref="L5:L204" showDropDown="0" showInputMessage="1" showErrorMessage="1" allowBlank="0" errorTitle="Estado" error="Selecciona un valor incluido en la lista de Configuración." promptTitle="Estado" prompt="Selecciona una opción de la lista." type="list" errorStyle="stop">
      <formula1>INDIRECT("'Configuración'!$D$4:$D$7")</formula1>
    </dataValidation>
    <dataValidation sqref="R5:R204" showDropDown="0" showInputMessage="1" showErrorMessage="1" allowBlank="0" errorTitle="Responsable interno" error="Selecciona un valor incluido en la lista de Configuración." promptTitle="Responsable interno" prompt="Selecciona una opción de la lista." type="list" errorStyle="stop">
      <formula1>INDIRECT("'Configuración'!$F$4:$F$6")</formula1>
    </dataValidation>
    <dataValidation sqref="I5:I204" showDropDown="0" showInputMessage="1" showErrorMessage="1" allowBlank="0" errorTitle="Plazo pactado no válido" error="Introduce un número entre 1 y 240 horas o deja la celda vacía." promptTitle="Plazo pactado no válido" prompt="Este plazo sustituye al estándar únicamente para esta solicitud." type="decimal" errorStyle="stop" operator="between">
      <formula1>1</formula1>
      <formula2>240</formula2>
    </dataValidation>
    <dataValidation sqref="C5:C204" showDropDown="0" showInputMessage="1" showErrorMessage="1" allowBlank="0" errorTitle="Fecha de solicitud no válida" error="La fecha debe estar entre la fecha mínima y el momento de control." promptTitle="Fecha de solicitud no válida" prompt="Introduce la fecha y hora del envío manual de la solicitud." type="custom" errorStyle="stop">
      <formula1>=OR(C5="",AND(ISNUMBER(C5),C5&gt;='Configuración'!$B$6,C5&lt;='Configuración'!$B$4))</formula1>
    </dataValidation>
    <dataValidation sqref="M5:M204" showDropDown="0" showInputMessage="1" showErrorMessage="1" allowBlank="0" errorTitle="Fecha de cierre no válida" error="La fecha debe ser posterior o igual a la solicitud y no superar el momento de control." promptTitle="Fecha de cierre no válida" prompt="Cumplimenta esta fecha cuando la solicitud quede cerrada." type="custom" errorStyle="stop">
      <formula1>=OR(M5="",AND(ISNUMBER(M5),ISNUMBER($C5),M5&gt;=$C5,M5&lt;='Configuración'!$B$4))</formula1>
    </dataValidation>
    <dataValidation sqref="N5:N204" showDropDown="0" showInputMessage="1" showErrorMessage="1" allowBlank="0" errorTitle="Último seguimiento no válido" error="La fecha debe ser posterior o igual a la solicitud y no superar el momento de control." promptTitle="Último seguimiento no válido" prompt="Registra la última revisión o contacto manual." type="custom" errorStyle="stop">
      <formula1>=OR(N5="",AND(ISNUMBER(N5),ISNUMBER($C5),N5&gt;=$C5,N5&lt;='Configuración'!$B$4))</formula1>
    </dataValidation>
    <dataValidation sqref="O5:O204" showDropDown="0" showInputMessage="1" showErrorMessage="1" allowBlank="0" errorTitle="Próximo seguimiento no válido" error="La fecha debe ser posterior o igual a la solicitud y anterior al final admitido." promptTitle="Próximo seguimiento no válido" prompt="Indica cuándo debe revisarse de nuevo la solicitud." type="custom" errorStyle="stop">
      <formula1>=OR(O5="",AND(ISNUMBER(O5),ISNUMBER($C5),O5&gt;=$C5,O5&lt;'Configuración'!$B$7+1))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F14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3" customWidth="1" min="3" max="3"/>
    <col width="20" customWidth="1" min="4" max="4"/>
    <col width="21" customWidth="1" min="5" max="5"/>
    <col width="23" customWidth="1" min="6" max="6"/>
  </cols>
  <sheetData>
    <row r="1" ht="29" customHeight="1">
      <c r="A1" s="1" t="inlineStr">
        <is>
          <t>Configuración y listas de validación</t>
        </is>
      </c>
      <c r="B1" s="30" t="n"/>
      <c r="C1" s="30" t="n"/>
      <c r="D1" s="30" t="n"/>
      <c r="E1" s="30" t="n"/>
      <c r="F1" s="31" t="n"/>
    </row>
    <row r="2">
      <c r="A2" s="4" t="inlineStr">
        <is>
          <t>Actualiza el momento de control antes de usar los avisos</t>
        </is>
      </c>
    </row>
    <row r="3" ht="30" customHeight="1">
      <c r="A3" s="5" t="inlineStr">
        <is>
          <t>Parámetro</t>
        </is>
      </c>
      <c r="B3" s="5" t="inlineStr">
        <is>
          <t>Valor editable</t>
        </is>
      </c>
      <c r="D3" s="5" t="inlineStr">
        <is>
          <t>Estados válidos</t>
        </is>
      </c>
      <c r="E3" s="5" t="inlineStr">
        <is>
          <t>Tipos de servicio</t>
        </is>
      </c>
      <c r="F3" s="5" t="inlineStr">
        <is>
          <t>Responsables internos</t>
        </is>
      </c>
    </row>
    <row r="4">
      <c r="A4" s="6" t="inlineStr">
        <is>
          <t>Momento de control</t>
        </is>
      </c>
      <c r="B4" s="3" t="n">
        <v>46276.41666666666</v>
      </c>
      <c r="D4" s="19" t="inlineStr">
        <is>
          <t>Pendiente</t>
        </is>
      </c>
      <c r="E4" s="19" t="inlineStr">
        <is>
          <t>Alojamiento</t>
        </is>
      </c>
      <c r="F4" s="19" t="inlineStr">
        <is>
          <t>Operaciones A</t>
        </is>
      </c>
    </row>
    <row r="5">
      <c r="A5" s="8" t="inlineStr">
        <is>
          <t>Horas de aviso previo</t>
        </is>
      </c>
      <c r="B5" s="26" t="n">
        <v>8</v>
      </c>
      <c r="D5" s="19" t="inlineStr">
        <is>
          <t>Confirmada</t>
        </is>
      </c>
      <c r="E5" s="19" t="inlineStr">
        <is>
          <t>Transporte</t>
        </is>
      </c>
      <c r="F5" s="19" t="inlineStr">
        <is>
          <t>Operaciones B</t>
        </is>
      </c>
    </row>
    <row r="6">
      <c r="A6" s="6" t="inlineStr">
        <is>
          <t>Fecha mínima admitida</t>
        </is>
      </c>
      <c r="B6" s="32" t="n">
        <v>45658</v>
      </c>
      <c r="D6" s="19" t="inlineStr">
        <is>
          <t>Rechazada</t>
        </is>
      </c>
      <c r="E6" s="19" t="inlineStr">
        <is>
          <t>Traslado</t>
        </is>
      </c>
      <c r="F6" s="19" t="inlineStr">
        <is>
          <t>Operaciones C</t>
        </is>
      </c>
    </row>
    <row r="7">
      <c r="A7" s="8" t="inlineStr">
        <is>
          <t>Fecha máxima admitida</t>
        </is>
      </c>
      <c r="B7" s="32" t="n">
        <v>47848</v>
      </c>
      <c r="D7" s="19" t="inlineStr">
        <is>
          <t>Retirada</t>
        </is>
      </c>
      <c r="E7" s="19" t="inlineStr">
        <is>
          <t>Actividad</t>
        </is>
      </c>
      <c r="F7" s="19" t="n"/>
    </row>
    <row r="8">
      <c r="D8" s="19" t="n"/>
      <c r="E8" s="19" t="inlineStr">
        <is>
          <t>Otro</t>
        </is>
      </c>
      <c r="F8" s="19" t="n"/>
    </row>
    <row r="9" ht="28" customHeight="1">
      <c r="A9" s="5" t="inlineStr">
        <is>
          <t>Prioridad</t>
        </is>
      </c>
      <c r="B9" s="5" t="inlineStr">
        <is>
          <t>Horas estándar</t>
        </is>
      </c>
    </row>
    <row r="10">
      <c r="A10" s="21" t="inlineStr">
        <is>
          <t>Alta</t>
        </is>
      </c>
      <c r="B10" s="28" t="n">
        <v>6</v>
      </c>
    </row>
    <row r="11">
      <c r="A11" s="21" t="inlineStr">
        <is>
          <t>Normal</t>
        </is>
      </c>
      <c r="B11" s="28" t="n">
        <v>24</v>
      </c>
    </row>
    <row r="12">
      <c r="A12" s="21" t="inlineStr">
        <is>
          <t>Baja</t>
        </is>
      </c>
      <c r="B12" s="28" t="n">
        <v>48</v>
      </c>
    </row>
    <row r="13"/>
    <row r="14">
      <c r="A14" s="29" t="inlineStr">
        <is>
          <t>Si amplías las listas, actualiza las referencias de validación y búsqueda utilizadas en el libro.</t>
        </is>
      </c>
    </row>
  </sheetData>
  <mergeCells count="1">
    <mergeCell ref="A1:F1"/>
  </mergeCells>
  <conditionalFormatting sqref="B6:B7">
    <cfRule type="expression" priority="1" dxfId="7" stopIfTrue="0">
      <formula>AND(ISNUMBER($B$6),ISNUMBER($B$7),$B$7&lt;$B$6)</formula>
    </cfRule>
  </conditionalFormatting>
  <conditionalFormatting sqref="B10:B12">
    <cfRule type="expression" priority="2" dxfId="7" stopIfTrue="0">
      <formula>OR(B10="",NOT(ISNUMBER(B10)),B10&lt;=0)</formula>
    </cfRule>
  </conditionalFormatting>
  <conditionalFormatting sqref="B4">
    <cfRule type="expression" priority="3" dxfId="8" stopIfTrue="0">
      <formula>OR($B$4="",INT($B$4)&lt;&gt;TODAY())</formula>
    </cfRule>
  </conditionalFormatting>
  <dataValidations count="4">
    <dataValidation sqref="B4" showDropDown="0" showInputMessage="1" showErrorMessage="1" allowBlank="0" errorTitle="Momento de control no válido" error="Debe estar entre la fecha mínima y el final de la fecha máxima." promptTitle="Momento de control" prompt="Actualiza esta fecha y hora antes de revisar la cola." type="custom" errorStyle="stop">
      <formula1>=AND(ISNUMBER(B4),B4&gt;=$B$6,B4&lt;$B$7+1)</formula1>
    </dataValidation>
    <dataValidation sqref="B5" showDropDown="0" showInputMessage="1" showErrorMessage="1" allowBlank="0" errorTitle="Aviso previo no válido" error="Introduce un número entre 0 y 168 horas." promptTitle="Horas de aviso previo" prompt="Define con cuánta antelación se marca una solicitud." type="decimal" errorStyle="stop" operator="between">
      <formula1>0</formula1>
      <formula2>168</formula2>
    </dataValidation>
    <dataValidation sqref="B6:B7" showDropDown="0" showInputMessage="1" showErrorMessage="1" allowBlank="0" errorTitle="Fecha no válida" error="Introduce una fecha válida dentro del intervalo operativo." promptTitle="Límite de fechas" prompt="Define el intervalo de fechas admitido." type="date" errorStyle="stop" operator="between">
      <formula1>DATE(YEAR(TODAY())-10,1,1)</formula1>
      <formula2>DATE(YEAR(TODAY())+20,12,31)</formula2>
    </dataValidation>
    <dataValidation sqref="B10:B12" showDropDown="0" showInputMessage="1" showErrorMessage="1" allowBlank="0" errorTitle="Plazo estándar no válido" error="Introduce un número entre 1 y 240 horas." promptTitle="Horas estándar" prompt="Plazo operativo editable asociado a la prioridad." type="decimal" errorStyle="stop" operator="between">
      <formula1>1</formula1>
      <formula2>240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ejemplo</dc:creator>
  <dc:title xmlns:dc="http://purl.org/dc/elements/1.1/">Reservas pendientes de confirmación</dc:title>
  <dc:description xmlns:dc="http://purl.org/dc/elements/1.1/">Libro operativo para registrar manualmente solicitudes pendientes de confirmación.</dc:description>
  <dc:subject xmlns:dc="http://purl.org/dc/elements/1.1/">Seguimiento manual de solicitudes ficticias a proveedores</dc:subject>
  <dcterms:created xmlns:dcterms="http://purl.org/dc/terms/" xmlns:xsi="http://www.w3.org/2001/XMLSchema-instance" xsi:type="dcterms:W3CDTF">2026-09-11T10:46:18Z</dcterms:created>
  <dcterms:modified xmlns:dcterms="http://purl.org/dc/terms/" xmlns:xsi="http://www.w3.org/2001/XMLSchema-instance" xsi:type="dcterms:W3CDTF">2026-09-11T10:46:19+00:00Z</dcterms:modified>
</cp:coreProperties>
</file>