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'Reservas'!$A$3:$O$103</definedName>
    <definedName name="_xlnm._FilterDatabase" localSheetId="2" hidden="1">'Parámetros'!$A$3:$B$9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 &quot;personas&quot;"/>
    <numFmt numFmtId="165" formatCode="#.##0,00 [$€-es-ES]"/>
    <numFmt numFmtId="166" formatCode="dd/mm/yyyy"/>
    <numFmt numFmtId="167" formatCode="0 &quot;día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447"/>
      <sz val="9"/>
    </font>
    <font>
      <name val="Calibri"/>
      <b val="1"/>
      <color rgb="00FFFFFF"/>
      <sz val="10"/>
    </font>
    <font>
      <name val="Calibri"/>
      <color rgb="00243447"/>
      <sz val="10"/>
    </font>
    <font>
      <name val="Calibri"/>
      <b val="1"/>
      <color rgb="00FFFFFF"/>
      <sz val="11"/>
    </font>
    <font>
      <name val="Calibri"/>
      <b val="1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7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65537"/>
        </patternFill>
      </fill>
    </dxf>
    <dxf>
      <font>
        <name val="Calibri"/>
        <b val="1"/>
        <color rgb="00243447"/>
        <sz val="10"/>
      </font>
      <fill>
        <patternFill patternType="solid">
          <fgColor rgb="00F2B84B"/>
        </patternFill>
      </fill>
    </dxf>
    <dxf>
      <font>
        <name val="Calibri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'Resumen'!$C$4:$C$7</f>
            </numRef>
          </cat>
          <val>
            <numRef>
              <f>'Resumen'!$D$4:$D$7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Reservas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3816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19" customWidth="1" min="3" max="3"/>
    <col width="14" customWidth="1" min="4" max="4"/>
    <col width="3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7" customHeight="1">
      <c r="A1" s="1" t="inlineStr">
        <is>
          <t>Reservas de excursiones | Resumen operativo</t>
        </is>
      </c>
    </row>
    <row r="2"/>
    <row r="3">
      <c r="A3" s="2" t="inlineStr">
        <is>
          <t>Indicador</t>
        </is>
      </c>
      <c r="B3" s="2" t="inlineStr">
        <is>
          <t>Resultado</t>
        </is>
      </c>
      <c r="C3" s="2" t="inlineStr">
        <is>
          <t>Estado</t>
        </is>
      </c>
      <c r="D3" s="2" t="inlineStr">
        <is>
          <t>Reservas</t>
        </is>
      </c>
    </row>
    <row r="4">
      <c r="A4" s="3" t="inlineStr">
        <is>
          <t>Reservas registradas</t>
        </is>
      </c>
      <c r="B4" s="4">
        <f>COUNTIF(Reservas!$A$4:$A$103,"&lt;&gt;")</f>
        <v/>
      </c>
      <c r="C4" s="5">
        <f>'Parámetros'!H4</f>
        <v/>
      </c>
      <c r="D4" s="4">
        <f>COUNTIF(Reservas!$K$4:$K$103,C4)</f>
        <v/>
      </c>
    </row>
    <row r="5">
      <c r="A5" s="6" t="inlineStr">
        <is>
          <t>Reservas confirmadas</t>
        </is>
      </c>
      <c r="B5" s="7">
        <f>COUNTIF(Reservas!$K$4:$K$103,'Parámetros'!$H$4)</f>
        <v/>
      </c>
      <c r="C5" s="8">
        <f>'Parámetros'!H5</f>
        <v/>
      </c>
      <c r="D5" s="7">
        <f>COUNTIF(Reservas!$K$4:$K$103,C5)</f>
        <v/>
      </c>
    </row>
    <row r="6">
      <c r="A6" s="3" t="inlineStr">
        <is>
          <t>Personas en reservas activas</t>
        </is>
      </c>
      <c r="B6" s="28">
        <f>SUMIFS(Reservas!$G$4:$G$103,Reservas!$A$4:$A$103,"&lt;&gt;",Reservas!$K$4:$K$103,"&lt;&gt;"&amp;'Parámetros'!$H$7)</f>
        <v/>
      </c>
      <c r="C6" s="5">
        <f>'Parámetros'!H6</f>
        <v/>
      </c>
      <c r="D6" s="4">
        <f>COUNTIF(Reservas!$K$4:$K$103,C6)</f>
        <v/>
      </c>
    </row>
    <row r="7">
      <c r="A7" s="6" t="inlineStr">
        <is>
          <t>Importe estimado activo</t>
        </is>
      </c>
      <c r="B7" s="29">
        <f>SUMIFS(Reservas!$H$4:$H$103,Reservas!$A$4:$A$103,"&lt;&gt;",Reservas!$K$4:$K$103,"&lt;&gt;"&amp;'Parámetros'!$H$7)</f>
        <v/>
      </c>
      <c r="C7" s="8">
        <f>'Parámetros'!H7</f>
        <v/>
      </c>
      <c r="D7" s="7">
        <f>COUNTIF(Reservas!$K$4:$K$103,C7)</f>
        <v/>
      </c>
    </row>
    <row r="8">
      <c r="A8" s="3" t="inlineStr">
        <is>
          <t>Pendientes o en espera</t>
        </is>
      </c>
      <c r="B8" s="4">
        <f>COUNTIF(Reservas!$K$4:$K$103,'Parámetros'!$H$5)+COUNTIF(Reservas!$K$4:$K$103,'Parámetros'!$H$6)</f>
        <v/>
      </c>
    </row>
    <row r="9">
      <c r="A9" s="6" t="inlineStr">
        <is>
          <t>Registros que requieren comprobación</t>
        </is>
      </c>
      <c r="B9" s="7">
        <f>COUNTIF(Reservas!$O$4:$O$103,"Comprobar*")+COUNTIF(Reservas!$O$4:$O$103,"Completar*")</f>
        <v/>
      </c>
    </row>
    <row r="10">
      <c r="A10" s="3" t="inlineStr">
        <is>
          <t>Reservas próximas en el horizonte</t>
        </is>
      </c>
      <c r="B10" s="4">
        <f>COUNTIFS(Reservas!$E$4:$E$103,"&gt;="&amp;TODAY(),Reservas!$E$4:$E$103,"&lt;="&amp;TODAY()+'Parámetros'!$B$17,Reservas!$A$4:$A$103,"&lt;&gt;",Reservas!$K$4:$K$103,"&lt;&gt;"&amp;'Parámetros'!$H$7)</f>
        <v/>
      </c>
    </row>
    <row r="11">
      <c r="A11" s="6" t="inlineStr">
        <is>
          <t>Importe estimado medio por persona</t>
        </is>
      </c>
      <c r="B11" s="29">
        <f>IFERROR(SUMIFS(Reservas!$H$4:$H$103,Reservas!$A$4:$A$103,"&lt;&gt;",Reservas!$K$4:$K$103,"&lt;&gt;"&amp;'Parámetros'!$H$7)/SUMIFS(Reservas!$G$4:$G$103,Reservas!$A$4:$A$103,"&lt;&gt;",Reservas!$K$4:$K$103,"&lt;&gt;"&amp;'Parámetros'!$H$7),"")</f>
        <v/>
      </c>
    </row>
    <row r="12">
      <c r="A12" s="3" t="inlineStr">
        <is>
          <t>Primera fecha registrada</t>
        </is>
      </c>
      <c r="B12" s="11">
        <f>IF(COUNT(Reservas!$E$4:$E$103)=0,"",MIN(Reservas!$E$4:INDEX(Reservas!$E:$E,103)))</f>
        <v/>
      </c>
    </row>
    <row r="13">
      <c r="A13" s="6" t="inlineStr">
        <is>
          <t>Última fecha registrada</t>
        </is>
      </c>
      <c r="B13" s="12">
        <f>IF(COUNT(Reservas!$E$4:$E$103)=0,"",MAX(Reservas!$E$4:INDEX(Reservas!$E:$E,103)))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7" customWidth="1" min="3" max="3"/>
    <col width="32" customWidth="1" min="4" max="4"/>
    <col width="13" customWidth="1" min="5" max="5"/>
    <col width="14" customWidth="1" min="6" max="6"/>
    <col width="19" customWidth="1" min="7" max="7"/>
    <col width="20" customWidth="1" min="8" max="8"/>
    <col width="32" customWidth="1" min="9" max="9"/>
    <col width="25" customWidth="1" min="10" max="10"/>
    <col width="16" customWidth="1" min="11" max="11"/>
    <col width="20" customWidth="1" min="12" max="12"/>
    <col width="25" customWidth="1" min="13" max="13"/>
    <col width="20" customWidth="1" min="14" max="14"/>
    <col width="35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27" customHeight="1">
      <c r="A1" s="1" t="inlineStr">
        <is>
          <t>Reservas de excursiones | Registro operativo</t>
        </is>
      </c>
    </row>
    <row r="2" ht="31" customHeight="1">
      <c r="A2" s="13" t="inlineStr">
        <is>
          <t>Entradas editables en crema. Los viajeros, empresas, servicios, localizadores y transacciones de muestra son ficticios.</t>
        </is>
      </c>
      <c r="Q2">
        <f>IFERROR('Parámetros'!A4,"")</f>
        <v/>
      </c>
      <c r="R2">
        <f>IFERROR('Parámetros'!D4,"")</f>
        <v/>
      </c>
      <c r="S2">
        <f>IFERROR('Parámetros'!F4,"")</f>
        <v/>
      </c>
      <c r="T2">
        <f>IFERROR('Parámetros'!H4,"")</f>
        <v/>
      </c>
      <c r="U2">
        <f>IFERROR('Parámetros'!J4,"")</f>
        <v/>
      </c>
      <c r="V2">
        <f>'Parámetros'!B13</f>
        <v/>
      </c>
      <c r="W2">
        <f>'Parámetros'!B14</f>
        <v/>
      </c>
      <c r="X2">
        <f>'Parámetros'!B15</f>
        <v/>
      </c>
      <c r="Y2">
        <f>'Parámetros'!B16</f>
        <v/>
      </c>
      <c r="Z2">
        <f>'Parámetros'!B18</f>
        <v/>
      </c>
      <c r="AA2">
        <f>'Parámetros'!H4</f>
        <v/>
      </c>
    </row>
    <row r="3" ht="42" customHeight="1">
      <c r="A3" s="2" t="inlineStr">
        <is>
          <t>Expediente</t>
        </is>
      </c>
      <c r="B3" s="2" t="inlineStr">
        <is>
          <t>Salida</t>
        </is>
      </c>
      <c r="C3" s="2" t="inlineStr">
        <is>
          <t>Viajero o grupo</t>
        </is>
      </c>
      <c r="D3" s="2" t="inlineStr">
        <is>
          <t>Servicio</t>
        </is>
      </c>
      <c r="E3" s="2" t="inlineStr">
        <is>
          <t>Fecha</t>
        </is>
      </c>
      <c r="F3" s="2" t="inlineStr">
        <is>
          <t>Turno</t>
        </is>
      </c>
      <c r="G3" s="2" t="inlineStr">
        <is>
          <t>Cantidad (personas)</t>
        </is>
      </c>
      <c r="H3" s="2" t="inlineStr">
        <is>
          <t>Importe estimado (€)</t>
        </is>
      </c>
      <c r="I3" s="2" t="inlineStr">
        <is>
          <t>Proveedor</t>
        </is>
      </c>
      <c r="J3" s="2" t="inlineStr">
        <is>
          <t>Responsable</t>
        </is>
      </c>
      <c r="K3" s="2" t="inlineStr">
        <is>
          <t>Estado</t>
        </is>
      </c>
      <c r="L3" s="2" t="inlineStr">
        <is>
          <t>Capacidad (personas)</t>
        </is>
      </c>
      <c r="M3" s="2" t="inlineStr">
        <is>
          <t>Reservado activo (personas)</t>
        </is>
      </c>
      <c r="N3" s="2" t="inlineStr">
        <is>
          <t>Disponible (personas)</t>
        </is>
      </c>
      <c r="O3" s="2" t="inlineStr">
        <is>
          <t>Aviso</t>
        </is>
      </c>
      <c r="Q3">
        <f>IFERROR('Parámetros'!A5,"")</f>
        <v/>
      </c>
      <c r="R3">
        <f>IFERROR('Parámetros'!D5,"")</f>
        <v/>
      </c>
      <c r="S3">
        <f>IFERROR('Parámetros'!F5,"")</f>
        <v/>
      </c>
      <c r="T3">
        <f>IFERROR('Parámetros'!H5,"")</f>
        <v/>
      </c>
      <c r="U3">
        <f>IFERROR('Parámetros'!J5,"")</f>
        <v/>
      </c>
    </row>
    <row r="4">
      <c r="A4" s="14" t="inlineStr">
        <is>
          <t>FIC-EXP-0001</t>
        </is>
      </c>
      <c r="B4" s="14" t="inlineStr">
        <is>
          <t>FIC-SAL-001</t>
        </is>
      </c>
      <c r="C4" s="15" t="inlineStr">
        <is>
          <t>Grupo Ficticio Azahar</t>
        </is>
      </c>
      <c r="D4" s="15" t="inlineStr">
        <is>
          <t>Ruta imaginaria de la Sierra</t>
        </is>
      </c>
      <c r="E4" s="16" t="n">
        <v>46283</v>
      </c>
      <c r="F4" s="14" t="inlineStr">
        <is>
          <t>Mañana</t>
        </is>
      </c>
      <c r="G4" s="30" t="n">
        <v>8</v>
      </c>
      <c r="H4" s="31" t="n">
        <v>240</v>
      </c>
      <c r="I4" s="15" t="inlineStr">
        <is>
          <t>Proveedor Ficticio Boreal</t>
        </is>
      </c>
      <c r="J4" s="15" t="inlineStr">
        <is>
          <t>Agente ficticio Alba</t>
        </is>
      </c>
      <c r="K4" s="14" t="inlineStr">
        <is>
          <t>Confirmada</t>
        </is>
      </c>
      <c r="L4" s="32">
        <f>IF(OR(A4="",D4=""),"",IFERROR(VLOOKUP(D4,'Parámetros'!$A$4:$B$9,2,FALSE),""))</f>
        <v/>
      </c>
      <c r="M4" s="32">
        <f>IF(B4="","",SUMIFS($G$4:$G$103,$B$4:$B$103,B4,$K$4:$K$103,"&lt;&gt;"&amp;'Parámetros'!$H$7))</f>
        <v/>
      </c>
      <c r="N4" s="32">
        <f>IF(OR(B4="",L4="",M4=""),"",L4-M4)</f>
        <v/>
      </c>
      <c r="O4" s="20">
        <f>IF(A4="","",IF(COUNTIF($A$4:$A$103,A4)&gt;1,"Comprobar expediente duplicado",IF(OR(B4="",C4="",D4="",E4="",F4="",G4="",H4="",I4="",J4="",K4=""),"Completar datos",IF(L4="","Comprobar capacidad del servicio",IF(COUNTIFS($B$4:$B$103,B4,$D$4:$D$103,"&lt;&gt;"&amp;D4)+COUNTIFS($B$4:$B$103,B4,$E$4:$E$103,"&lt;&gt;"&amp;E4)+COUNTIFS($B$4:$B$103,B4,$F$4:$F$103,"&lt;&gt;"&amp;F4)&gt;0,"Comprobar datos de salida",IFERROR(IF(N4&lt;0,"Comprobar exceso de capacidad",IF(N4&lt;=$Z$2,"Comprobar disponibilidad baja",IF(OR(K4='Parámetros'!$H$5,K4='Parámetros'!$H$6),"Comprobar confirmación","Sin aviso"))),"Comprobar datos"))))))</f>
        <v/>
      </c>
      <c r="Q4">
        <f>IFERROR('Parámetros'!A6,"")</f>
        <v/>
      </c>
      <c r="R4">
        <f>IFERROR('Parámetros'!D6,"")</f>
        <v/>
      </c>
      <c r="S4">
        <f>IFERROR('Parámetros'!F6,"")</f>
        <v/>
      </c>
      <c r="T4">
        <f>IFERROR('Parámetros'!H6,"")</f>
        <v/>
      </c>
      <c r="U4">
        <f>IFERROR('Parámetros'!J6,"")</f>
        <v/>
      </c>
    </row>
    <row r="5">
      <c r="A5" s="14" t="inlineStr">
        <is>
          <t>FIC-EXP-0002</t>
        </is>
      </c>
      <c r="B5" s="14" t="inlineStr">
        <is>
          <t>FIC-SAL-001</t>
        </is>
      </c>
      <c r="C5" s="15" t="inlineStr">
        <is>
          <t>Viajera Ficticia Vega</t>
        </is>
      </c>
      <c r="D5" s="15" t="inlineStr">
        <is>
          <t>Ruta imaginaria de la Sierra</t>
        </is>
      </c>
      <c r="E5" s="16" t="n">
        <v>46283</v>
      </c>
      <c r="F5" s="14" t="inlineStr">
        <is>
          <t>Mañana</t>
        </is>
      </c>
      <c r="G5" s="30" t="n">
        <v>7</v>
      </c>
      <c r="H5" s="31" t="n">
        <v>210</v>
      </c>
      <c r="I5" s="15" t="inlineStr">
        <is>
          <t>Proveedor Ficticio Boreal</t>
        </is>
      </c>
      <c r="J5" s="15" t="inlineStr">
        <is>
          <t>Agente ficticio Bruno</t>
        </is>
      </c>
      <c r="K5" s="14" t="inlineStr">
        <is>
          <t>Pendiente</t>
        </is>
      </c>
      <c r="L5" s="33">
        <f>IF(OR(A5="",D5=""),"",IFERROR(VLOOKUP(D5,'Parámetros'!$A$4:$B$9,2,FALSE),""))</f>
        <v/>
      </c>
      <c r="M5" s="33">
        <f>IF(B5="","",SUMIFS($G$4:$G$103,$B$4:$B$103,B5,$K$4:$K$103,"&lt;&gt;"&amp;'Parámetros'!$H$7))</f>
        <v/>
      </c>
      <c r="N5" s="33">
        <f>IF(OR(B5="",L5="",M5=""),"",L5-M5)</f>
        <v/>
      </c>
      <c r="O5" s="22">
        <f>IF(A5="","",IF(COUNTIF($A$4:$A$103,A5)&gt;1,"Comprobar expediente duplicado",IF(OR(B5="",C5="",D5="",E5="",F5="",G5="",H5="",I5="",J5="",K5=""),"Completar datos",IF(L5="","Comprobar capacidad del servicio",IF(COUNTIFS($B$4:$B$103,B5,$D$4:$D$103,"&lt;&gt;"&amp;D5)+COUNTIFS($B$4:$B$103,B5,$E$4:$E$103,"&lt;&gt;"&amp;E5)+COUNTIFS($B$4:$B$103,B5,$F$4:$F$103,"&lt;&gt;"&amp;F5)&gt;0,"Comprobar datos de salida",IFERROR(IF(N5&lt;0,"Comprobar exceso de capacidad",IF(N5&lt;=$Z$2,"Comprobar disponibilidad baja",IF(OR(K5='Parámetros'!$H$5,K5='Parámetros'!$H$6),"Comprobar confirmación","Sin aviso"))),"Comprobar datos"))))))</f>
        <v/>
      </c>
      <c r="Q5">
        <f>IFERROR('Parámetros'!A7,"")</f>
        <v/>
      </c>
      <c r="R5">
        <f>IFERROR('Parámetros'!D7,"")</f>
        <v/>
      </c>
      <c r="S5">
        <f>IFERROR('Parámetros'!F7,"")</f>
        <v/>
      </c>
      <c r="T5">
        <f>IFERROR('Parámetros'!H7,"")</f>
        <v/>
      </c>
      <c r="U5">
        <f>IFERROR('Parámetros'!J7,"")</f>
        <v/>
      </c>
    </row>
    <row r="6">
      <c r="A6" s="14" t="inlineStr">
        <is>
          <t>FIC-EXP-0003</t>
        </is>
      </c>
      <c r="B6" s="14" t="inlineStr">
        <is>
          <t>FIC-SAL-002</t>
        </is>
      </c>
      <c r="C6" s="15" t="inlineStr">
        <is>
          <t>Familia Inventada Brisa</t>
        </is>
      </c>
      <c r="D6" s="15" t="inlineStr">
        <is>
          <t>Paseo ficticio por la costa</t>
        </is>
      </c>
      <c r="E6" s="16" t="n">
        <v>46286</v>
      </c>
      <c r="F6" s="14" t="inlineStr">
        <is>
          <t>Tarde</t>
        </is>
      </c>
      <c r="G6" s="30" t="n">
        <v>6</v>
      </c>
      <c r="H6" s="31" t="n">
        <v>150</v>
      </c>
      <c r="I6" s="15" t="inlineStr">
        <is>
          <t>Servicios de Muestra Litoral</t>
        </is>
      </c>
      <c r="J6" s="15" t="inlineStr">
        <is>
          <t>Agente ficticio Carmen</t>
        </is>
      </c>
      <c r="K6" s="14" t="inlineStr">
        <is>
          <t>Confirmada</t>
        </is>
      </c>
      <c r="L6" s="32">
        <f>IF(OR(A6="",D6=""),"",IFERROR(VLOOKUP(D6,'Parámetros'!$A$4:$B$9,2,FALSE),""))</f>
        <v/>
      </c>
      <c r="M6" s="32">
        <f>IF(B6="","",SUMIFS($G$4:$G$103,$B$4:$B$103,B6,$K$4:$K$103,"&lt;&gt;"&amp;'Parámetros'!$H$7))</f>
        <v/>
      </c>
      <c r="N6" s="32">
        <f>IF(OR(B6="",L6="",M6=""),"",L6-M6)</f>
        <v/>
      </c>
      <c r="O6" s="20">
        <f>IF(A6="","",IF(COUNTIF($A$4:$A$103,A6)&gt;1,"Comprobar expediente duplicado",IF(OR(B6="",C6="",D6="",E6="",F6="",G6="",H6="",I6="",J6="",K6=""),"Completar datos",IF(L6="","Comprobar capacidad del servicio",IF(COUNTIFS($B$4:$B$103,B6,$D$4:$D$103,"&lt;&gt;"&amp;D6)+COUNTIFS($B$4:$B$103,B6,$E$4:$E$103,"&lt;&gt;"&amp;E6)+COUNTIFS($B$4:$B$103,B6,$F$4:$F$103,"&lt;&gt;"&amp;F6)&gt;0,"Comprobar datos de salida",IFERROR(IF(N6&lt;0,"Comprobar exceso de capacidad",IF(N6&lt;=$Z$2,"Comprobar disponibilidad baja",IF(OR(K6='Parámetros'!$H$5,K6='Parámetros'!$H$6),"Comprobar confirmación","Sin aviso"))),"Comprobar datos"))))))</f>
        <v/>
      </c>
      <c r="Q6">
        <f>IFERROR('Parámetros'!A8,"")</f>
        <v/>
      </c>
      <c r="R6">
        <f>IFERROR('Parámetros'!D8,"")</f>
        <v/>
      </c>
      <c r="S6">
        <f>IFERROR('Parámetros'!F8,"")</f>
        <v/>
      </c>
      <c r="T6">
        <f>""</f>
        <v/>
      </c>
      <c r="U6">
        <f>""</f>
        <v/>
      </c>
    </row>
    <row r="7">
      <c r="A7" s="14" t="inlineStr">
        <is>
          <t>FIC-EXP-0004</t>
        </is>
      </c>
      <c r="B7" s="14" t="inlineStr">
        <is>
          <t>FIC-SAL-002</t>
        </is>
      </c>
      <c r="C7" s="15" t="inlineStr">
        <is>
          <t>Grupo de Muestra Nube</t>
        </is>
      </c>
      <c r="D7" s="15" t="inlineStr">
        <is>
          <t>Paseo ficticio por la costa</t>
        </is>
      </c>
      <c r="E7" s="16" t="n">
        <v>46286</v>
      </c>
      <c r="F7" s="14" t="inlineStr">
        <is>
          <t>Tarde</t>
        </is>
      </c>
      <c r="G7" s="30" t="n">
        <v>7</v>
      </c>
      <c r="H7" s="31" t="n">
        <v>175</v>
      </c>
      <c r="I7" s="15" t="inlineStr">
        <is>
          <t>Servicios de Muestra Litoral</t>
        </is>
      </c>
      <c r="J7" s="15" t="inlineStr">
        <is>
          <t>Agente ficticio Carmen</t>
        </is>
      </c>
      <c r="K7" s="14" t="inlineStr">
        <is>
          <t>En espera</t>
        </is>
      </c>
      <c r="L7" s="33">
        <f>IF(OR(A7="",D7=""),"",IFERROR(VLOOKUP(D7,'Parámetros'!$A$4:$B$9,2,FALSE),""))</f>
        <v/>
      </c>
      <c r="M7" s="33">
        <f>IF(B7="","",SUMIFS($G$4:$G$103,$B$4:$B$103,B7,$K$4:$K$103,"&lt;&gt;"&amp;'Parámetros'!$H$7))</f>
        <v/>
      </c>
      <c r="N7" s="33">
        <f>IF(OR(B7="",L7="",M7=""),"",L7-M7)</f>
        <v/>
      </c>
      <c r="O7" s="22">
        <f>IF(A7="","",IF(COUNTIF($A$4:$A$103,A7)&gt;1,"Comprobar expediente duplicado",IF(OR(B7="",C7="",D7="",E7="",F7="",G7="",H7="",I7="",J7="",K7=""),"Completar datos",IF(L7="","Comprobar capacidad del servicio",IF(COUNTIFS($B$4:$B$103,B7,$D$4:$D$103,"&lt;&gt;"&amp;D7)+COUNTIFS($B$4:$B$103,B7,$E$4:$E$103,"&lt;&gt;"&amp;E7)+COUNTIFS($B$4:$B$103,B7,$F$4:$F$103,"&lt;&gt;"&amp;F7)&gt;0,"Comprobar datos de salida",IFERROR(IF(N7&lt;0,"Comprobar exceso de capacidad",IF(N7&lt;=$Z$2,"Comprobar disponibilidad baja",IF(OR(K7='Parámetros'!$H$5,K7='Parámetros'!$H$6),"Comprobar confirmación","Sin aviso"))),"Comprobar datos"))))))</f>
        <v/>
      </c>
      <c r="Q7">
        <f>IFERROR('Parámetros'!A9,"")</f>
        <v/>
      </c>
      <c r="R7">
        <f>IFERROR('Parámetros'!D9,"")</f>
        <v/>
      </c>
      <c r="S7">
        <f>""</f>
        <v/>
      </c>
      <c r="T7">
        <f>""</f>
        <v/>
      </c>
      <c r="U7">
        <f>""</f>
        <v/>
      </c>
    </row>
    <row r="8">
      <c r="A8" s="14" t="inlineStr">
        <is>
          <t>FIC-EXP-0005</t>
        </is>
      </c>
      <c r="B8" s="14" t="inlineStr">
        <is>
          <t>FIC-SAL-003</t>
        </is>
      </c>
      <c r="C8" s="15" t="inlineStr">
        <is>
          <t>Viajero Ficticio Lino</t>
        </is>
      </c>
      <c r="D8" s="15" t="inlineStr">
        <is>
          <t>Visita monumental de muestra</t>
        </is>
      </c>
      <c r="E8" s="16" t="n">
        <v>46290</v>
      </c>
      <c r="F8" s="14" t="inlineStr">
        <is>
          <t>Mañana</t>
        </is>
      </c>
      <c r="G8" s="30" t="n">
        <v>10</v>
      </c>
      <c r="H8" s="31" t="n">
        <v>300</v>
      </c>
      <c r="I8" s="15" t="inlineStr">
        <is>
          <t>Operador Inventado Turquesa</t>
        </is>
      </c>
      <c r="J8" s="15" t="inlineStr">
        <is>
          <t>Agente ficticio Alba</t>
        </is>
      </c>
      <c r="K8" s="14" t="inlineStr">
        <is>
          <t>Confirmada</t>
        </is>
      </c>
      <c r="L8" s="32">
        <f>IF(OR(A8="",D8=""),"",IFERROR(VLOOKUP(D8,'Parámetros'!$A$4:$B$9,2,FALSE),""))</f>
        <v/>
      </c>
      <c r="M8" s="32">
        <f>IF(B8="","",SUMIFS($G$4:$G$103,$B$4:$B$103,B8,$K$4:$K$103,"&lt;&gt;"&amp;'Parámetros'!$H$7))</f>
        <v/>
      </c>
      <c r="N8" s="32">
        <f>IF(OR(B8="",L8="",M8=""),"",L8-M8)</f>
        <v/>
      </c>
      <c r="O8" s="20">
        <f>IF(A8="","",IF(COUNTIF($A$4:$A$103,A8)&gt;1,"Comprobar expediente duplicado",IF(OR(B8="",C8="",D8="",E8="",F8="",G8="",H8="",I8="",J8="",K8=""),"Completar datos",IF(L8="","Comprobar capacidad del servicio",IF(COUNTIFS($B$4:$B$103,B8,$D$4:$D$103,"&lt;&gt;"&amp;D8)+COUNTIFS($B$4:$B$103,B8,$E$4:$E$103,"&lt;&gt;"&amp;E8)+COUNTIFS($B$4:$B$103,B8,$F$4:$F$103,"&lt;&gt;"&amp;F8)&gt;0,"Comprobar datos de salida",IFERROR(IF(N8&lt;0,"Comprobar exceso de capacidad",IF(N8&lt;=$Z$2,"Comprobar disponibilidad baja",IF(OR(K8='Parámetros'!$H$5,K8='Parámetros'!$H$6),"Comprobar confirmación","Sin aviso"))),"Comprobar datos"))))))</f>
        <v/>
      </c>
      <c r="Q8">
        <f>""</f>
        <v/>
      </c>
      <c r="R8">
        <f>""</f>
        <v/>
      </c>
      <c r="S8">
        <f>""</f>
        <v/>
      </c>
      <c r="T8">
        <f>""</f>
        <v/>
      </c>
      <c r="U8">
        <f>""</f>
        <v/>
      </c>
    </row>
    <row r="9">
      <c r="A9" s="14" t="inlineStr">
        <is>
          <t>FIC-EXP-0006</t>
        </is>
      </c>
      <c r="B9" s="14" t="inlineStr">
        <is>
          <t>FIC-SAL-003</t>
        </is>
      </c>
      <c r="C9" s="15" t="inlineStr">
        <is>
          <t>Familia Simulada Faro</t>
        </is>
      </c>
      <c r="D9" s="15" t="inlineStr">
        <is>
          <t>Visita monumental de muestra</t>
        </is>
      </c>
      <c r="E9" s="16" t="n">
        <v>46290</v>
      </c>
      <c r="F9" s="14" t="inlineStr">
        <is>
          <t>Mañana</t>
        </is>
      </c>
      <c r="G9" s="30" t="n">
        <v>5</v>
      </c>
      <c r="H9" s="31" t="n">
        <v>125</v>
      </c>
      <c r="I9" s="15" t="inlineStr">
        <is>
          <t>Operador Inventado Turquesa</t>
        </is>
      </c>
      <c r="J9" s="15" t="inlineStr">
        <is>
          <t>Agente ficticio Darío</t>
        </is>
      </c>
      <c r="K9" s="14" t="inlineStr">
        <is>
          <t>Pendiente</t>
        </is>
      </c>
      <c r="L9" s="33">
        <f>IF(OR(A9="",D9=""),"",IFERROR(VLOOKUP(D9,'Parámetros'!$A$4:$B$9,2,FALSE),""))</f>
        <v/>
      </c>
      <c r="M9" s="33">
        <f>IF(B9="","",SUMIFS($G$4:$G$103,$B$4:$B$103,B9,$K$4:$K$103,"&lt;&gt;"&amp;'Parámetros'!$H$7))</f>
        <v/>
      </c>
      <c r="N9" s="33">
        <f>IF(OR(B9="",L9="",M9=""),"",L9-M9)</f>
        <v/>
      </c>
      <c r="O9" s="22">
        <f>IF(A9="","",IF(COUNTIF($A$4:$A$103,A9)&gt;1,"Comprobar expediente duplicado",IF(OR(B9="",C9="",D9="",E9="",F9="",G9="",H9="",I9="",J9="",K9=""),"Completar datos",IF(L9="","Comprobar capacidad del servicio",IF(COUNTIFS($B$4:$B$103,B9,$D$4:$D$103,"&lt;&gt;"&amp;D9)+COUNTIFS($B$4:$B$103,B9,$E$4:$E$103,"&lt;&gt;"&amp;E9)+COUNTIFS($B$4:$B$103,B9,$F$4:$F$103,"&lt;&gt;"&amp;F9)&gt;0,"Comprobar datos de salida",IFERROR(IF(N9&lt;0,"Comprobar exceso de capacidad",IF(N9&lt;=$Z$2,"Comprobar disponibilidad baja",IF(OR(K9='Parámetros'!$H$5,K9='Parámetros'!$H$6),"Comprobar confirmación","Sin aviso"))),"Comprobar datos"))))))</f>
        <v/>
      </c>
      <c r="Q9">
        <f>""</f>
        <v/>
      </c>
      <c r="R9">
        <f>""</f>
        <v/>
      </c>
      <c r="S9">
        <f>""</f>
        <v/>
      </c>
      <c r="T9">
        <f>""</f>
        <v/>
      </c>
      <c r="U9">
        <f>""</f>
        <v/>
      </c>
    </row>
    <row r="10">
      <c r="A10" s="14" t="inlineStr">
        <is>
          <t>FIC-EXP-0007</t>
        </is>
      </c>
      <c r="B10" s="14" t="inlineStr">
        <is>
          <t>FIC-SAL-004</t>
        </is>
      </c>
      <c r="C10" s="15" t="inlineStr">
        <is>
          <t>Grupo Inventado Olmo</t>
        </is>
      </c>
      <c r="D10" s="15" t="inlineStr">
        <is>
          <t>Taller gastronómico inventado</t>
        </is>
      </c>
      <c r="E10" s="16" t="n">
        <v>46296</v>
      </c>
      <c r="F10" s="14" t="inlineStr">
        <is>
          <t>Tarde</t>
        </is>
      </c>
      <c r="G10" s="30" t="n">
        <v>4</v>
      </c>
      <c r="H10" s="31" t="n">
        <v>0</v>
      </c>
      <c r="I10" s="15" t="inlineStr">
        <is>
          <t>Excursiones Simuladas Encina</t>
        </is>
      </c>
      <c r="J10" s="15" t="inlineStr">
        <is>
          <t>Agente ficticio Elena</t>
        </is>
      </c>
      <c r="K10" s="14" t="inlineStr">
        <is>
          <t>Cancelada</t>
        </is>
      </c>
      <c r="L10" s="32">
        <f>IF(OR(A10="",D10=""),"",IFERROR(VLOOKUP(D10,'Parámetros'!$A$4:$B$9,2,FALSE),""))</f>
        <v/>
      </c>
      <c r="M10" s="32">
        <f>IF(B10="","",SUMIFS($G$4:$G$103,$B$4:$B$103,B10,$K$4:$K$103,"&lt;&gt;"&amp;'Parámetros'!$H$7))</f>
        <v/>
      </c>
      <c r="N10" s="32">
        <f>IF(OR(B10="",L10="",M10=""),"",L10-M10)</f>
        <v/>
      </c>
      <c r="O10" s="20">
        <f>IF(A10="","",IF(COUNTIF($A$4:$A$103,A10)&gt;1,"Comprobar expediente duplicado",IF(OR(B10="",C10="",D10="",E10="",F10="",G10="",H10="",I10="",J10="",K10=""),"Completar datos",IF(L10="","Comprobar capacidad del servicio",IF(COUNTIFS($B$4:$B$103,B10,$D$4:$D$103,"&lt;&gt;"&amp;D10)+COUNTIFS($B$4:$B$103,B10,$E$4:$E$103,"&lt;&gt;"&amp;E10)+COUNTIFS($B$4:$B$103,B10,$F$4:$F$103,"&lt;&gt;"&amp;F10)&gt;0,"Comprobar datos de salida",IFERROR(IF(N10&lt;0,"Comprobar exceso de capacidad",IF(N10&lt;=$Z$2,"Comprobar disponibilidad baja",IF(OR(K10='Parámetros'!$H$5,K10='Parámetros'!$H$6),"Comprobar confirmación","Sin aviso"))),"Comprobar datos"))))))</f>
        <v/>
      </c>
      <c r="Q10">
        <f>""</f>
        <v/>
      </c>
      <c r="R10">
        <f>""</f>
        <v/>
      </c>
      <c r="S10">
        <f>""</f>
        <v/>
      </c>
      <c r="T10">
        <f>""</f>
        <v/>
      </c>
      <c r="U10">
        <f>""</f>
        <v/>
      </c>
    </row>
    <row r="11">
      <c r="A11" s="14" t="inlineStr">
        <is>
          <t>FIC-EXP-0008</t>
        </is>
      </c>
      <c r="B11" s="14" t="inlineStr">
        <is>
          <t>FIC-SAL-004</t>
        </is>
      </c>
      <c r="C11" s="15" t="inlineStr">
        <is>
          <t>Viajera de Muestra Iris</t>
        </is>
      </c>
      <c r="D11" s="15" t="inlineStr">
        <is>
          <t>Taller gastronómico inventado</t>
        </is>
      </c>
      <c r="E11" s="16" t="n">
        <v>46296</v>
      </c>
      <c r="F11" s="14" t="inlineStr">
        <is>
          <t>Tarde</t>
        </is>
      </c>
      <c r="G11" s="30" t="n">
        <v>6</v>
      </c>
      <c r="H11" s="31" t="n">
        <v>135</v>
      </c>
      <c r="I11" s="15" t="inlineStr">
        <is>
          <t>Excursiones Simuladas Encina</t>
        </is>
      </c>
      <c r="J11" s="15" t="inlineStr">
        <is>
          <t>Agente ficticio Elena</t>
        </is>
      </c>
      <c r="K11" s="14" t="inlineStr">
        <is>
          <t>Confirmada</t>
        </is>
      </c>
      <c r="L11" s="33">
        <f>IF(OR(A11="",D11=""),"",IFERROR(VLOOKUP(D11,'Parámetros'!$A$4:$B$9,2,FALSE),""))</f>
        <v/>
      </c>
      <c r="M11" s="33">
        <f>IF(B11="","",SUMIFS($G$4:$G$103,$B$4:$B$103,B11,$K$4:$K$103,"&lt;&gt;"&amp;'Parámetros'!$H$7))</f>
        <v/>
      </c>
      <c r="N11" s="33">
        <f>IF(OR(B11="",L11="",M11=""),"",L11-M11)</f>
        <v/>
      </c>
      <c r="O11" s="22">
        <f>IF(A11="","",IF(COUNTIF($A$4:$A$103,A11)&gt;1,"Comprobar expediente duplicado",IF(OR(B11="",C11="",D11="",E11="",F11="",G11="",H11="",I11="",J11="",K11=""),"Completar datos",IF(L11="","Comprobar capacidad del servicio",IF(COUNTIFS($B$4:$B$103,B11,$D$4:$D$103,"&lt;&gt;"&amp;D11)+COUNTIFS($B$4:$B$103,B11,$E$4:$E$103,"&lt;&gt;"&amp;E11)+COUNTIFS($B$4:$B$103,B11,$F$4:$F$103,"&lt;&gt;"&amp;F11)&gt;0,"Comprobar datos de salida",IFERROR(IF(N11&lt;0,"Comprobar exceso de capacidad",IF(N11&lt;=$Z$2,"Comprobar disponibilidad baja",IF(OR(K11='Parámetros'!$H$5,K11='Parámetros'!$H$6),"Comprobar confirmación","Sin aviso"))),"Comprobar datos"))))))</f>
        <v/>
      </c>
      <c r="Q11">
        <f>""</f>
        <v/>
      </c>
      <c r="R11">
        <f>""</f>
        <v/>
      </c>
      <c r="S11">
        <f>""</f>
        <v/>
      </c>
      <c r="T11">
        <f>""</f>
        <v/>
      </c>
      <c r="U11">
        <f>""</f>
        <v/>
      </c>
    </row>
    <row r="12">
      <c r="A12" s="14" t="inlineStr">
        <is>
          <t>FIC-EXP-0009</t>
        </is>
      </c>
      <c r="B12" s="14" t="inlineStr">
        <is>
          <t>FIC-SAL-005</t>
        </is>
      </c>
      <c r="C12" s="15" t="inlineStr">
        <is>
          <t>Grupo Ficticio Duna</t>
        </is>
      </c>
      <c r="D12" s="15" t="inlineStr">
        <is>
          <t>Travesía ficticia en barco</t>
        </is>
      </c>
      <c r="E12" s="16" t="n">
        <v>46306</v>
      </c>
      <c r="F12" s="14" t="inlineStr">
        <is>
          <t>Atardecer</t>
        </is>
      </c>
      <c r="G12" s="30" t="n">
        <v>16</v>
      </c>
      <c r="H12" s="31" t="n">
        <v>640</v>
      </c>
      <c r="I12" s="15" t="inlineStr">
        <is>
          <t>Proveedor Ficticio Horizonte</t>
        </is>
      </c>
      <c r="J12" s="15" t="inlineStr">
        <is>
          <t>Agente ficticio Bruno</t>
        </is>
      </c>
      <c r="K12" s="14" t="inlineStr">
        <is>
          <t>Confirmada</t>
        </is>
      </c>
      <c r="L12" s="32">
        <f>IF(OR(A12="",D12=""),"",IFERROR(VLOOKUP(D12,'Parámetros'!$A$4:$B$9,2,FALSE),""))</f>
        <v/>
      </c>
      <c r="M12" s="32">
        <f>IF(B12="","",SUMIFS($G$4:$G$103,$B$4:$B$103,B12,$K$4:$K$103,"&lt;&gt;"&amp;'Parámetros'!$H$7))</f>
        <v/>
      </c>
      <c r="N12" s="32">
        <f>IF(OR(B12="",L12="",M12=""),"",L12-M12)</f>
        <v/>
      </c>
      <c r="O12" s="20">
        <f>IF(A12="","",IF(COUNTIF($A$4:$A$103,A12)&gt;1,"Comprobar expediente duplicado",IF(OR(B12="",C12="",D12="",E12="",F12="",G12="",H12="",I12="",J12="",K12=""),"Completar datos",IF(L12="","Comprobar capacidad del servicio",IF(COUNTIFS($B$4:$B$103,B12,$D$4:$D$103,"&lt;&gt;"&amp;D12)+COUNTIFS($B$4:$B$103,B12,$E$4:$E$103,"&lt;&gt;"&amp;E12)+COUNTIFS($B$4:$B$103,B12,$F$4:$F$103,"&lt;&gt;"&amp;F12)&gt;0,"Comprobar datos de salida",IFERROR(IF(N12&lt;0,"Comprobar exceso de capacidad",IF(N12&lt;=$Z$2,"Comprobar disponibilidad baja",IF(OR(K12='Parámetros'!$H$5,K12='Parámetros'!$H$6),"Comprobar confirmación","Sin aviso"))),"Comprobar datos"))))))</f>
        <v/>
      </c>
      <c r="Q12">
        <f>""</f>
        <v/>
      </c>
      <c r="R12">
        <f>""</f>
        <v/>
      </c>
      <c r="S12">
        <f>""</f>
        <v/>
      </c>
      <c r="T12">
        <f>""</f>
        <v/>
      </c>
      <c r="U12">
        <f>""</f>
        <v/>
      </c>
    </row>
    <row r="13">
      <c r="A13" s="14" t="inlineStr">
        <is>
          <t>FIC-EXP-0010</t>
        </is>
      </c>
      <c r="B13" s="14" t="inlineStr">
        <is>
          <t>FIC-SAL-006</t>
        </is>
      </c>
      <c r="C13" s="15" t="inlineStr">
        <is>
          <t>Viajero Simulado Teo</t>
        </is>
      </c>
      <c r="D13" s="15" t="inlineStr">
        <is>
          <t>Sendero rural simulado</t>
        </is>
      </c>
      <c r="E13" s="16" t="n">
        <v>46321</v>
      </c>
      <c r="F13" s="14" t="inlineStr">
        <is>
          <t>Mañana</t>
        </is>
      </c>
      <c r="G13" s="30" t="n">
        <v>1</v>
      </c>
      <c r="H13" s="31" t="n">
        <v>28</v>
      </c>
      <c r="I13" s="15" t="inlineStr">
        <is>
          <t>Operador de Prueba Naranja</t>
        </is>
      </c>
      <c r="J13" s="15" t="inlineStr">
        <is>
          <t>Agente ficticio Darío</t>
        </is>
      </c>
      <c r="K13" s="14" t="inlineStr">
        <is>
          <t>Pendiente</t>
        </is>
      </c>
      <c r="L13" s="33">
        <f>IF(OR(A13="",D13=""),"",IFERROR(VLOOKUP(D13,'Parámetros'!$A$4:$B$9,2,FALSE),""))</f>
        <v/>
      </c>
      <c r="M13" s="33">
        <f>IF(B13="","",SUMIFS($G$4:$G$103,$B$4:$B$103,B13,$K$4:$K$103,"&lt;&gt;"&amp;'Parámetros'!$H$7))</f>
        <v/>
      </c>
      <c r="N13" s="33">
        <f>IF(OR(B13="",L13="",M13=""),"",L13-M13)</f>
        <v/>
      </c>
      <c r="O13" s="22">
        <f>IF(A13="","",IF(COUNTIF($A$4:$A$103,A13)&gt;1,"Comprobar expediente duplicado",IF(OR(B13="",C13="",D13="",E13="",F13="",G13="",H13="",I13="",J13="",K13=""),"Completar datos",IF(L13="","Comprobar capacidad del servicio",IF(COUNTIFS($B$4:$B$103,B13,$D$4:$D$103,"&lt;&gt;"&amp;D13)+COUNTIFS($B$4:$B$103,B13,$E$4:$E$103,"&lt;&gt;"&amp;E13)+COUNTIFS($B$4:$B$103,B13,$F$4:$F$103,"&lt;&gt;"&amp;F13)&gt;0,"Comprobar datos de salida",IFERROR(IF(N13&lt;0,"Comprobar exceso de capacidad",IF(N13&lt;=$Z$2,"Comprobar disponibilidad baja",IF(OR(K13='Parámetros'!$H$5,K13='Parámetros'!$H$6),"Comprobar confirmación","Sin aviso"))),"Comprobar datos"))))))</f>
        <v/>
      </c>
      <c r="Q13">
        <f>""</f>
        <v/>
      </c>
      <c r="R13">
        <f>""</f>
        <v/>
      </c>
      <c r="S13">
        <f>""</f>
        <v/>
      </c>
      <c r="T13">
        <f>""</f>
        <v/>
      </c>
      <c r="U13">
        <f>""</f>
        <v/>
      </c>
    </row>
    <row r="14">
      <c r="A14" s="14" t="n"/>
      <c r="B14" s="14" t="n"/>
      <c r="C14" s="15" t="n"/>
      <c r="D14" s="15" t="n"/>
      <c r="E14" s="16" t="n"/>
      <c r="F14" s="14" t="n"/>
      <c r="G14" s="30" t="n"/>
      <c r="H14" s="31" t="n"/>
      <c r="I14" s="15" t="n"/>
      <c r="J14" s="15" t="n"/>
      <c r="K14" s="14" t="n"/>
      <c r="L14" s="32">
        <f>IF(OR(A14="",D14=""),"",IFERROR(VLOOKUP(D14,'Parámetros'!$A$4:$B$9,2,FALSE),""))</f>
        <v/>
      </c>
      <c r="M14" s="32">
        <f>IF(B14="","",SUMIFS($G$4:$G$103,$B$4:$B$103,B14,$K$4:$K$103,"&lt;&gt;"&amp;'Parámetros'!$H$7))</f>
        <v/>
      </c>
      <c r="N14" s="32">
        <f>IF(OR(B14="",L14="",M14=""),"",L14-M14)</f>
        <v/>
      </c>
      <c r="O14" s="20">
        <f>IF(A14="","",IF(COUNTIF($A$4:$A$103,A14)&gt;1,"Comprobar expediente duplicado",IF(OR(B14="",C14="",D14="",E14="",F14="",G14="",H14="",I14="",J14="",K14=""),"Completar datos",IF(L14="","Comprobar capacidad del servicio",IF(COUNTIFS($B$4:$B$103,B14,$D$4:$D$103,"&lt;&gt;"&amp;D14)+COUNTIFS($B$4:$B$103,B14,$E$4:$E$103,"&lt;&gt;"&amp;E14)+COUNTIFS($B$4:$B$103,B14,$F$4:$F$103,"&lt;&gt;"&amp;F14)&gt;0,"Comprobar datos de salida",IFERROR(IF(N14&lt;0,"Comprobar exceso de capacidad",IF(N14&lt;=$Z$2,"Comprobar disponibilidad baja",IF(OR(K14='Parámetros'!$H$5,K14='Parámetros'!$H$6),"Comprobar confirmación","Sin aviso"))),"Comprobar datos"))))))</f>
        <v/>
      </c>
      <c r="Q14">
        <f>""</f>
        <v/>
      </c>
      <c r="R14">
        <f>""</f>
        <v/>
      </c>
      <c r="S14">
        <f>""</f>
        <v/>
      </c>
      <c r="T14">
        <f>""</f>
        <v/>
      </c>
      <c r="U14">
        <f>""</f>
        <v/>
      </c>
    </row>
    <row r="15">
      <c r="A15" s="14" t="n"/>
      <c r="B15" s="14" t="n"/>
      <c r="C15" s="15" t="n"/>
      <c r="D15" s="15" t="n"/>
      <c r="E15" s="16" t="n"/>
      <c r="F15" s="14" t="n"/>
      <c r="G15" s="30" t="n"/>
      <c r="H15" s="31" t="n"/>
      <c r="I15" s="15" t="n"/>
      <c r="J15" s="15" t="n"/>
      <c r="K15" s="14" t="n"/>
      <c r="L15" s="33">
        <f>IF(OR(A15="",D15=""),"",IFERROR(VLOOKUP(D15,'Parámetros'!$A$4:$B$9,2,FALSE),""))</f>
        <v/>
      </c>
      <c r="M15" s="33">
        <f>IF(B15="","",SUMIFS($G$4:$G$103,$B$4:$B$103,B15,$K$4:$K$103,"&lt;&gt;"&amp;'Parámetros'!$H$7))</f>
        <v/>
      </c>
      <c r="N15" s="33">
        <f>IF(OR(B15="",L15="",M15=""),"",L15-M15)</f>
        <v/>
      </c>
      <c r="O15" s="22">
        <f>IF(A15="","",IF(COUNTIF($A$4:$A$103,A15)&gt;1,"Comprobar expediente duplicado",IF(OR(B15="",C15="",D15="",E15="",F15="",G15="",H15="",I15="",J15="",K15=""),"Completar datos",IF(L15="","Comprobar capacidad del servicio",IF(COUNTIFS($B$4:$B$103,B15,$D$4:$D$103,"&lt;&gt;"&amp;D15)+COUNTIFS($B$4:$B$103,B15,$E$4:$E$103,"&lt;&gt;"&amp;E15)+COUNTIFS($B$4:$B$103,B15,$F$4:$F$103,"&lt;&gt;"&amp;F15)&gt;0,"Comprobar datos de salida",IFERROR(IF(N15&lt;0,"Comprobar exceso de capacidad",IF(N15&lt;=$Z$2,"Comprobar disponibilidad baja",IF(OR(K15='Parámetros'!$H$5,K15='Parámetros'!$H$6),"Comprobar confirmación","Sin aviso"))),"Comprobar datos"))))))</f>
        <v/>
      </c>
      <c r="Q15">
        <f>""</f>
        <v/>
      </c>
      <c r="R15">
        <f>""</f>
        <v/>
      </c>
      <c r="S15">
        <f>""</f>
        <v/>
      </c>
      <c r="T15">
        <f>""</f>
        <v/>
      </c>
      <c r="U15">
        <f>""</f>
        <v/>
      </c>
    </row>
    <row r="16">
      <c r="A16" s="14" t="n"/>
      <c r="B16" s="14" t="n"/>
      <c r="C16" s="15" t="n"/>
      <c r="D16" s="15" t="n"/>
      <c r="E16" s="16" t="n"/>
      <c r="F16" s="14" t="n"/>
      <c r="G16" s="30" t="n"/>
      <c r="H16" s="31" t="n"/>
      <c r="I16" s="15" t="n"/>
      <c r="J16" s="15" t="n"/>
      <c r="K16" s="14" t="n"/>
      <c r="L16" s="32">
        <f>IF(OR(A16="",D16=""),"",IFERROR(VLOOKUP(D16,'Parámetros'!$A$4:$B$9,2,FALSE),""))</f>
        <v/>
      </c>
      <c r="M16" s="32">
        <f>IF(B16="","",SUMIFS($G$4:$G$103,$B$4:$B$103,B16,$K$4:$K$103,"&lt;&gt;"&amp;'Parámetros'!$H$7))</f>
        <v/>
      </c>
      <c r="N16" s="32">
        <f>IF(OR(B16="",L16="",M16=""),"",L16-M16)</f>
        <v/>
      </c>
      <c r="O16" s="20">
        <f>IF(A16="","",IF(COUNTIF($A$4:$A$103,A16)&gt;1,"Comprobar expediente duplicado",IF(OR(B16="",C16="",D16="",E16="",F16="",G16="",H16="",I16="",J16="",K16=""),"Completar datos",IF(L16="","Comprobar capacidad del servicio",IF(COUNTIFS($B$4:$B$103,B16,$D$4:$D$103,"&lt;&gt;"&amp;D16)+COUNTIFS($B$4:$B$103,B16,$E$4:$E$103,"&lt;&gt;"&amp;E16)+COUNTIFS($B$4:$B$103,B16,$F$4:$F$103,"&lt;&gt;"&amp;F16)&gt;0,"Comprobar datos de salida",IFERROR(IF(N16&lt;0,"Comprobar exceso de capacidad",IF(N16&lt;=$Z$2,"Comprobar disponibilidad baja",IF(OR(K16='Parámetros'!$H$5,K16='Parámetros'!$H$6),"Comprobar confirmación","Sin aviso"))),"Comprobar datos"))))))</f>
        <v/>
      </c>
      <c r="Q16">
        <f>""</f>
        <v/>
      </c>
      <c r="R16">
        <f>""</f>
        <v/>
      </c>
      <c r="S16">
        <f>""</f>
        <v/>
      </c>
      <c r="T16">
        <f>""</f>
        <v/>
      </c>
      <c r="U16">
        <f>""</f>
        <v/>
      </c>
    </row>
    <row r="17">
      <c r="A17" s="14" t="n"/>
      <c r="B17" s="14" t="n"/>
      <c r="C17" s="15" t="n"/>
      <c r="D17" s="15" t="n"/>
      <c r="E17" s="16" t="n"/>
      <c r="F17" s="14" t="n"/>
      <c r="G17" s="30" t="n"/>
      <c r="H17" s="31" t="n"/>
      <c r="I17" s="15" t="n"/>
      <c r="J17" s="15" t="n"/>
      <c r="K17" s="14" t="n"/>
      <c r="L17" s="33">
        <f>IF(OR(A17="",D17=""),"",IFERROR(VLOOKUP(D17,'Parámetros'!$A$4:$B$9,2,FALSE),""))</f>
        <v/>
      </c>
      <c r="M17" s="33">
        <f>IF(B17="","",SUMIFS($G$4:$G$103,$B$4:$B$103,B17,$K$4:$K$103,"&lt;&gt;"&amp;'Parámetros'!$H$7))</f>
        <v/>
      </c>
      <c r="N17" s="33">
        <f>IF(OR(B17="",L17="",M17=""),"",L17-M17)</f>
        <v/>
      </c>
      <c r="O17" s="22">
        <f>IF(A17="","",IF(COUNTIF($A$4:$A$103,A17)&gt;1,"Comprobar expediente duplicado",IF(OR(B17="",C17="",D17="",E17="",F17="",G17="",H17="",I17="",J17="",K17=""),"Completar datos",IF(L17="","Comprobar capacidad del servicio",IF(COUNTIFS($B$4:$B$103,B17,$D$4:$D$103,"&lt;&gt;"&amp;D17)+COUNTIFS($B$4:$B$103,B17,$E$4:$E$103,"&lt;&gt;"&amp;E17)+COUNTIFS($B$4:$B$103,B17,$F$4:$F$103,"&lt;&gt;"&amp;F17)&gt;0,"Comprobar datos de salida",IFERROR(IF(N17&lt;0,"Comprobar exceso de capacidad",IF(N17&lt;=$Z$2,"Comprobar disponibilidad baja",IF(OR(K17='Parámetros'!$H$5,K17='Parámetros'!$H$6),"Comprobar confirmación","Sin aviso"))),"Comprobar datos"))))))</f>
        <v/>
      </c>
      <c r="Q17">
        <f>""</f>
        <v/>
      </c>
      <c r="R17">
        <f>""</f>
        <v/>
      </c>
      <c r="S17">
        <f>""</f>
        <v/>
      </c>
      <c r="T17">
        <f>""</f>
        <v/>
      </c>
      <c r="U17">
        <f>""</f>
        <v/>
      </c>
    </row>
    <row r="18">
      <c r="A18" s="14" t="n"/>
      <c r="B18" s="14" t="n"/>
      <c r="C18" s="15" t="n"/>
      <c r="D18" s="15" t="n"/>
      <c r="E18" s="16" t="n"/>
      <c r="F18" s="14" t="n"/>
      <c r="G18" s="30" t="n"/>
      <c r="H18" s="31" t="n"/>
      <c r="I18" s="15" t="n"/>
      <c r="J18" s="15" t="n"/>
      <c r="K18" s="14" t="n"/>
      <c r="L18" s="32">
        <f>IF(OR(A18="",D18=""),"",IFERROR(VLOOKUP(D18,'Parámetros'!$A$4:$B$9,2,FALSE),""))</f>
        <v/>
      </c>
      <c r="M18" s="32">
        <f>IF(B18="","",SUMIFS($G$4:$G$103,$B$4:$B$103,B18,$K$4:$K$103,"&lt;&gt;"&amp;'Parámetros'!$H$7))</f>
        <v/>
      </c>
      <c r="N18" s="32">
        <f>IF(OR(B18="",L18="",M18=""),"",L18-M18)</f>
        <v/>
      </c>
      <c r="O18" s="20">
        <f>IF(A18="","",IF(COUNTIF($A$4:$A$103,A18)&gt;1,"Comprobar expediente duplicado",IF(OR(B18="",C18="",D18="",E18="",F18="",G18="",H18="",I18="",J18="",K18=""),"Completar datos",IF(L18="","Comprobar capacidad del servicio",IF(COUNTIFS($B$4:$B$103,B18,$D$4:$D$103,"&lt;&gt;"&amp;D18)+COUNTIFS($B$4:$B$103,B18,$E$4:$E$103,"&lt;&gt;"&amp;E18)+COUNTIFS($B$4:$B$103,B18,$F$4:$F$103,"&lt;&gt;"&amp;F18)&gt;0,"Comprobar datos de salida",IFERROR(IF(N18&lt;0,"Comprobar exceso de capacidad",IF(N18&lt;=$Z$2,"Comprobar disponibilidad baja",IF(OR(K18='Parámetros'!$H$5,K18='Parámetros'!$H$6),"Comprobar confirmación","Sin aviso"))),"Comprobar datos"))))))</f>
        <v/>
      </c>
      <c r="Q18">
        <f>""</f>
        <v/>
      </c>
      <c r="R18">
        <f>""</f>
        <v/>
      </c>
      <c r="S18">
        <f>""</f>
        <v/>
      </c>
      <c r="T18">
        <f>""</f>
        <v/>
      </c>
      <c r="U18">
        <f>""</f>
        <v/>
      </c>
    </row>
    <row r="19">
      <c r="A19" s="14" t="n"/>
      <c r="B19" s="14" t="n"/>
      <c r="C19" s="15" t="n"/>
      <c r="D19" s="15" t="n"/>
      <c r="E19" s="16" t="n"/>
      <c r="F19" s="14" t="n"/>
      <c r="G19" s="30" t="n"/>
      <c r="H19" s="31" t="n"/>
      <c r="I19" s="15" t="n"/>
      <c r="J19" s="15" t="n"/>
      <c r="K19" s="14" t="n"/>
      <c r="L19" s="33">
        <f>IF(OR(A19="",D19=""),"",IFERROR(VLOOKUP(D19,'Parámetros'!$A$4:$B$9,2,FALSE),""))</f>
        <v/>
      </c>
      <c r="M19" s="33">
        <f>IF(B19="","",SUMIFS($G$4:$G$103,$B$4:$B$103,B19,$K$4:$K$103,"&lt;&gt;"&amp;'Parámetros'!$H$7))</f>
        <v/>
      </c>
      <c r="N19" s="33">
        <f>IF(OR(B19="",L19="",M19=""),"",L19-M19)</f>
        <v/>
      </c>
      <c r="O19" s="22">
        <f>IF(A19="","",IF(COUNTIF($A$4:$A$103,A19)&gt;1,"Comprobar expediente duplicado",IF(OR(B19="",C19="",D19="",E19="",F19="",G19="",H19="",I19="",J19="",K19=""),"Completar datos",IF(L19="","Comprobar capacidad del servicio",IF(COUNTIFS($B$4:$B$103,B19,$D$4:$D$103,"&lt;&gt;"&amp;D19)+COUNTIFS($B$4:$B$103,B19,$E$4:$E$103,"&lt;&gt;"&amp;E19)+COUNTIFS($B$4:$B$103,B19,$F$4:$F$103,"&lt;&gt;"&amp;F19)&gt;0,"Comprobar datos de salida",IFERROR(IF(N19&lt;0,"Comprobar exceso de capacidad",IF(N19&lt;=$Z$2,"Comprobar disponibilidad baja",IF(OR(K19='Parámetros'!$H$5,K19='Parámetros'!$H$6),"Comprobar confirmación","Sin aviso"))),"Comprobar datos"))))))</f>
        <v/>
      </c>
      <c r="Q19">
        <f>""</f>
        <v/>
      </c>
      <c r="R19">
        <f>""</f>
        <v/>
      </c>
      <c r="S19">
        <f>""</f>
        <v/>
      </c>
      <c r="T19">
        <f>""</f>
        <v/>
      </c>
      <c r="U19">
        <f>""</f>
        <v/>
      </c>
    </row>
    <row r="20">
      <c r="A20" s="14" t="n"/>
      <c r="B20" s="14" t="n"/>
      <c r="C20" s="15" t="n"/>
      <c r="D20" s="15" t="n"/>
      <c r="E20" s="16" t="n"/>
      <c r="F20" s="14" t="n"/>
      <c r="G20" s="30" t="n"/>
      <c r="H20" s="31" t="n"/>
      <c r="I20" s="15" t="n"/>
      <c r="J20" s="15" t="n"/>
      <c r="K20" s="14" t="n"/>
      <c r="L20" s="32">
        <f>IF(OR(A20="",D20=""),"",IFERROR(VLOOKUP(D20,'Parámetros'!$A$4:$B$9,2,FALSE),""))</f>
        <v/>
      </c>
      <c r="M20" s="32">
        <f>IF(B20="","",SUMIFS($G$4:$G$103,$B$4:$B$103,B20,$K$4:$K$103,"&lt;&gt;"&amp;'Parámetros'!$H$7))</f>
        <v/>
      </c>
      <c r="N20" s="32">
        <f>IF(OR(B20="",L20="",M20=""),"",L20-M20)</f>
        <v/>
      </c>
      <c r="O20" s="20">
        <f>IF(A20="","",IF(COUNTIF($A$4:$A$103,A20)&gt;1,"Comprobar expediente duplicado",IF(OR(B20="",C20="",D20="",E20="",F20="",G20="",H20="",I20="",J20="",K20=""),"Completar datos",IF(L20="","Comprobar capacidad del servicio",IF(COUNTIFS($B$4:$B$103,B20,$D$4:$D$103,"&lt;&gt;"&amp;D20)+COUNTIFS($B$4:$B$103,B20,$E$4:$E$103,"&lt;&gt;"&amp;E20)+COUNTIFS($B$4:$B$103,B20,$F$4:$F$103,"&lt;&gt;"&amp;F20)&gt;0,"Comprobar datos de salida",IFERROR(IF(N20&lt;0,"Comprobar exceso de capacidad",IF(N20&lt;=$Z$2,"Comprobar disponibilidad baja",IF(OR(K20='Parámetros'!$H$5,K20='Parámetros'!$H$6),"Comprobar confirmación","Sin aviso"))),"Comprobar datos"))))))</f>
        <v/>
      </c>
      <c r="Q20">
        <f>""</f>
        <v/>
      </c>
      <c r="R20">
        <f>""</f>
        <v/>
      </c>
      <c r="S20">
        <f>""</f>
        <v/>
      </c>
      <c r="T20">
        <f>""</f>
        <v/>
      </c>
      <c r="U20">
        <f>""</f>
        <v/>
      </c>
    </row>
    <row r="21">
      <c r="A21" s="14" t="n"/>
      <c r="B21" s="14" t="n"/>
      <c r="C21" s="15" t="n"/>
      <c r="D21" s="15" t="n"/>
      <c r="E21" s="16" t="n"/>
      <c r="F21" s="14" t="n"/>
      <c r="G21" s="30" t="n"/>
      <c r="H21" s="31" t="n"/>
      <c r="I21" s="15" t="n"/>
      <c r="J21" s="15" t="n"/>
      <c r="K21" s="14" t="n"/>
      <c r="L21" s="33">
        <f>IF(OR(A21="",D21=""),"",IFERROR(VLOOKUP(D21,'Parámetros'!$A$4:$B$9,2,FALSE),""))</f>
        <v/>
      </c>
      <c r="M21" s="33">
        <f>IF(B21="","",SUMIFS($G$4:$G$103,$B$4:$B$103,B21,$K$4:$K$103,"&lt;&gt;"&amp;'Parámetros'!$H$7))</f>
        <v/>
      </c>
      <c r="N21" s="33">
        <f>IF(OR(B21="",L21="",M21=""),"",L21-M21)</f>
        <v/>
      </c>
      <c r="O21" s="22">
        <f>IF(A21="","",IF(COUNTIF($A$4:$A$103,A21)&gt;1,"Comprobar expediente duplicado",IF(OR(B21="",C21="",D21="",E21="",F21="",G21="",H21="",I21="",J21="",K21=""),"Completar datos",IF(L21="","Comprobar capacidad del servicio",IF(COUNTIFS($B$4:$B$103,B21,$D$4:$D$103,"&lt;&gt;"&amp;D21)+COUNTIFS($B$4:$B$103,B21,$E$4:$E$103,"&lt;&gt;"&amp;E21)+COUNTIFS($B$4:$B$103,B21,$F$4:$F$103,"&lt;&gt;"&amp;F21)&gt;0,"Comprobar datos de salida",IFERROR(IF(N21&lt;0,"Comprobar exceso de capacidad",IF(N21&lt;=$Z$2,"Comprobar disponibilidad baja",IF(OR(K21='Parámetros'!$H$5,K21='Parámetros'!$H$6),"Comprobar confirmación","Sin aviso"))),"Comprobar datos"))))))</f>
        <v/>
      </c>
      <c r="Q21">
        <f>""</f>
        <v/>
      </c>
      <c r="R21">
        <f>""</f>
        <v/>
      </c>
      <c r="S21">
        <f>""</f>
        <v/>
      </c>
      <c r="T21">
        <f>""</f>
        <v/>
      </c>
      <c r="U21">
        <f>""</f>
        <v/>
      </c>
    </row>
    <row r="22">
      <c r="A22" s="14" t="n"/>
      <c r="B22" s="14" t="n"/>
      <c r="C22" s="15" t="n"/>
      <c r="D22" s="15" t="n"/>
      <c r="E22" s="16" t="n"/>
      <c r="F22" s="14" t="n"/>
      <c r="G22" s="30" t="n"/>
      <c r="H22" s="31" t="n"/>
      <c r="I22" s="15" t="n"/>
      <c r="J22" s="15" t="n"/>
      <c r="K22" s="14" t="n"/>
      <c r="L22" s="32">
        <f>IF(OR(A22="",D22=""),"",IFERROR(VLOOKUP(D22,'Parámetros'!$A$4:$B$9,2,FALSE),""))</f>
        <v/>
      </c>
      <c r="M22" s="32">
        <f>IF(B22="","",SUMIFS($G$4:$G$103,$B$4:$B$103,B22,$K$4:$K$103,"&lt;&gt;"&amp;'Parámetros'!$H$7))</f>
        <v/>
      </c>
      <c r="N22" s="32">
        <f>IF(OR(B22="",L22="",M22=""),"",L22-M22)</f>
        <v/>
      </c>
      <c r="O22" s="20">
        <f>IF(A22="","",IF(COUNTIF($A$4:$A$103,A22)&gt;1,"Comprobar expediente duplicado",IF(OR(B22="",C22="",D22="",E22="",F22="",G22="",H22="",I22="",J22="",K22=""),"Completar datos",IF(L22="","Comprobar capacidad del servicio",IF(COUNTIFS($B$4:$B$103,B22,$D$4:$D$103,"&lt;&gt;"&amp;D22)+COUNTIFS($B$4:$B$103,B22,$E$4:$E$103,"&lt;&gt;"&amp;E22)+COUNTIFS($B$4:$B$103,B22,$F$4:$F$103,"&lt;&gt;"&amp;F22)&gt;0,"Comprobar datos de salida",IFERROR(IF(N22&lt;0,"Comprobar exceso de capacidad",IF(N22&lt;=$Z$2,"Comprobar disponibilidad baja",IF(OR(K22='Parámetros'!$H$5,K22='Parámetros'!$H$6),"Comprobar confirmación","Sin aviso"))),"Comprobar datos"))))))</f>
        <v/>
      </c>
      <c r="Q22">
        <f>""</f>
        <v/>
      </c>
      <c r="R22">
        <f>""</f>
        <v/>
      </c>
      <c r="S22">
        <f>""</f>
        <v/>
      </c>
      <c r="T22">
        <f>""</f>
        <v/>
      </c>
      <c r="U22">
        <f>""</f>
        <v/>
      </c>
    </row>
    <row r="23">
      <c r="A23" s="14" t="n"/>
      <c r="B23" s="14" t="n"/>
      <c r="C23" s="15" t="n"/>
      <c r="D23" s="15" t="n"/>
      <c r="E23" s="16" t="n"/>
      <c r="F23" s="14" t="n"/>
      <c r="G23" s="30" t="n"/>
      <c r="H23" s="31" t="n"/>
      <c r="I23" s="15" t="n"/>
      <c r="J23" s="15" t="n"/>
      <c r="K23" s="14" t="n"/>
      <c r="L23" s="33">
        <f>IF(OR(A23="",D23=""),"",IFERROR(VLOOKUP(D23,'Parámetros'!$A$4:$B$9,2,FALSE),""))</f>
        <v/>
      </c>
      <c r="M23" s="33">
        <f>IF(B23="","",SUMIFS($G$4:$G$103,$B$4:$B$103,B23,$K$4:$K$103,"&lt;&gt;"&amp;'Parámetros'!$H$7))</f>
        <v/>
      </c>
      <c r="N23" s="33">
        <f>IF(OR(B23="",L23="",M23=""),"",L23-M23)</f>
        <v/>
      </c>
      <c r="O23" s="22">
        <f>IF(A23="","",IF(COUNTIF($A$4:$A$103,A23)&gt;1,"Comprobar expediente duplicado",IF(OR(B23="",C23="",D23="",E23="",F23="",G23="",H23="",I23="",J23="",K23=""),"Completar datos",IF(L23="","Comprobar capacidad del servicio",IF(COUNTIFS($B$4:$B$103,B23,$D$4:$D$103,"&lt;&gt;"&amp;D23)+COUNTIFS($B$4:$B$103,B23,$E$4:$E$103,"&lt;&gt;"&amp;E23)+COUNTIFS($B$4:$B$103,B23,$F$4:$F$103,"&lt;&gt;"&amp;F23)&gt;0,"Comprobar datos de salida",IFERROR(IF(N23&lt;0,"Comprobar exceso de capacidad",IF(N23&lt;=$Z$2,"Comprobar disponibilidad baja",IF(OR(K23='Parámetros'!$H$5,K23='Parámetros'!$H$6),"Comprobar confirmación","Sin aviso"))),"Comprobar datos"))))))</f>
        <v/>
      </c>
      <c r="Q23">
        <f>""</f>
        <v/>
      </c>
      <c r="R23">
        <f>""</f>
        <v/>
      </c>
      <c r="S23">
        <f>""</f>
        <v/>
      </c>
      <c r="T23">
        <f>""</f>
        <v/>
      </c>
      <c r="U23">
        <f>""</f>
        <v/>
      </c>
    </row>
    <row r="24">
      <c r="A24" s="14" t="n"/>
      <c r="B24" s="14" t="n"/>
      <c r="C24" s="15" t="n"/>
      <c r="D24" s="15" t="n"/>
      <c r="E24" s="16" t="n"/>
      <c r="F24" s="14" t="n"/>
      <c r="G24" s="30" t="n"/>
      <c r="H24" s="31" t="n"/>
      <c r="I24" s="15" t="n"/>
      <c r="J24" s="15" t="n"/>
      <c r="K24" s="14" t="n"/>
      <c r="L24" s="32">
        <f>IF(OR(A24="",D24=""),"",IFERROR(VLOOKUP(D24,'Parámetros'!$A$4:$B$9,2,FALSE),""))</f>
        <v/>
      </c>
      <c r="M24" s="32">
        <f>IF(B24="","",SUMIFS($G$4:$G$103,$B$4:$B$103,B24,$K$4:$K$103,"&lt;&gt;"&amp;'Parámetros'!$H$7))</f>
        <v/>
      </c>
      <c r="N24" s="32">
        <f>IF(OR(B24="",L24="",M24=""),"",L24-M24)</f>
        <v/>
      </c>
      <c r="O24" s="20">
        <f>IF(A24="","",IF(COUNTIF($A$4:$A$103,A24)&gt;1,"Comprobar expediente duplicado",IF(OR(B24="",C24="",D24="",E24="",F24="",G24="",H24="",I24="",J24="",K24=""),"Completar datos",IF(L24="","Comprobar capacidad del servicio",IF(COUNTIFS($B$4:$B$103,B24,$D$4:$D$103,"&lt;&gt;"&amp;D24)+COUNTIFS($B$4:$B$103,B24,$E$4:$E$103,"&lt;&gt;"&amp;E24)+COUNTIFS($B$4:$B$103,B24,$F$4:$F$103,"&lt;&gt;"&amp;F24)&gt;0,"Comprobar datos de salida",IFERROR(IF(N24&lt;0,"Comprobar exceso de capacidad",IF(N24&lt;=$Z$2,"Comprobar disponibilidad baja",IF(OR(K24='Parámetros'!$H$5,K24='Parámetros'!$H$6),"Comprobar confirmación","Sin aviso"))),"Comprobar datos"))))))</f>
        <v/>
      </c>
      <c r="Q24">
        <f>""</f>
        <v/>
      </c>
      <c r="R24">
        <f>""</f>
        <v/>
      </c>
      <c r="S24">
        <f>""</f>
        <v/>
      </c>
      <c r="T24">
        <f>""</f>
        <v/>
      </c>
      <c r="U24">
        <f>""</f>
        <v/>
      </c>
    </row>
    <row r="25">
      <c r="A25" s="14" t="n"/>
      <c r="B25" s="14" t="n"/>
      <c r="C25" s="15" t="n"/>
      <c r="D25" s="15" t="n"/>
      <c r="E25" s="16" t="n"/>
      <c r="F25" s="14" t="n"/>
      <c r="G25" s="30" t="n"/>
      <c r="H25" s="31" t="n"/>
      <c r="I25" s="15" t="n"/>
      <c r="J25" s="15" t="n"/>
      <c r="K25" s="14" t="n"/>
      <c r="L25" s="33">
        <f>IF(OR(A25="",D25=""),"",IFERROR(VLOOKUP(D25,'Parámetros'!$A$4:$B$9,2,FALSE),""))</f>
        <v/>
      </c>
      <c r="M25" s="33">
        <f>IF(B25="","",SUMIFS($G$4:$G$103,$B$4:$B$103,B25,$K$4:$K$103,"&lt;&gt;"&amp;'Parámetros'!$H$7))</f>
        <v/>
      </c>
      <c r="N25" s="33">
        <f>IF(OR(B25="",L25="",M25=""),"",L25-M25)</f>
        <v/>
      </c>
      <c r="O25" s="22">
        <f>IF(A25="","",IF(COUNTIF($A$4:$A$103,A25)&gt;1,"Comprobar expediente duplicado",IF(OR(B25="",C25="",D25="",E25="",F25="",G25="",H25="",I25="",J25="",K25=""),"Completar datos",IF(L25="","Comprobar capacidad del servicio",IF(COUNTIFS($B$4:$B$103,B25,$D$4:$D$103,"&lt;&gt;"&amp;D25)+COUNTIFS($B$4:$B$103,B25,$E$4:$E$103,"&lt;&gt;"&amp;E25)+COUNTIFS($B$4:$B$103,B25,$F$4:$F$103,"&lt;&gt;"&amp;F25)&gt;0,"Comprobar datos de salida",IFERROR(IF(N25&lt;0,"Comprobar exceso de capacidad",IF(N25&lt;=$Z$2,"Comprobar disponibilidad baja",IF(OR(K25='Parámetros'!$H$5,K25='Parámetros'!$H$6),"Comprobar confirmación","Sin aviso"))),"Comprobar datos"))))))</f>
        <v/>
      </c>
      <c r="Q25">
        <f>""</f>
        <v/>
      </c>
      <c r="R25">
        <f>""</f>
        <v/>
      </c>
      <c r="S25">
        <f>""</f>
        <v/>
      </c>
      <c r="T25">
        <f>""</f>
        <v/>
      </c>
      <c r="U25">
        <f>""</f>
        <v/>
      </c>
    </row>
    <row r="26">
      <c r="A26" s="14" t="n"/>
      <c r="B26" s="14" t="n"/>
      <c r="C26" s="15" t="n"/>
      <c r="D26" s="15" t="n"/>
      <c r="E26" s="16" t="n"/>
      <c r="F26" s="14" t="n"/>
      <c r="G26" s="30" t="n"/>
      <c r="H26" s="31" t="n"/>
      <c r="I26" s="15" t="n"/>
      <c r="J26" s="15" t="n"/>
      <c r="K26" s="14" t="n"/>
      <c r="L26" s="32">
        <f>IF(OR(A26="",D26=""),"",IFERROR(VLOOKUP(D26,'Parámetros'!$A$4:$B$9,2,FALSE),""))</f>
        <v/>
      </c>
      <c r="M26" s="32">
        <f>IF(B26="","",SUMIFS($G$4:$G$103,$B$4:$B$103,B26,$K$4:$K$103,"&lt;&gt;"&amp;'Parámetros'!$H$7))</f>
        <v/>
      </c>
      <c r="N26" s="32">
        <f>IF(OR(B26="",L26="",M26=""),"",L26-M26)</f>
        <v/>
      </c>
      <c r="O26" s="20">
        <f>IF(A26="","",IF(COUNTIF($A$4:$A$103,A26)&gt;1,"Comprobar expediente duplicado",IF(OR(B26="",C26="",D26="",E26="",F26="",G26="",H26="",I26="",J26="",K26=""),"Completar datos",IF(L26="","Comprobar capacidad del servicio",IF(COUNTIFS($B$4:$B$103,B26,$D$4:$D$103,"&lt;&gt;"&amp;D26)+COUNTIFS($B$4:$B$103,B26,$E$4:$E$103,"&lt;&gt;"&amp;E26)+COUNTIFS($B$4:$B$103,B26,$F$4:$F$103,"&lt;&gt;"&amp;F26)&gt;0,"Comprobar datos de salida",IFERROR(IF(N26&lt;0,"Comprobar exceso de capacidad",IF(N26&lt;=$Z$2,"Comprobar disponibilidad baja",IF(OR(K26='Parámetros'!$H$5,K26='Parámetros'!$H$6),"Comprobar confirmación","Sin aviso"))),"Comprobar datos"))))))</f>
        <v/>
      </c>
      <c r="Q26">
        <f>""</f>
        <v/>
      </c>
      <c r="R26">
        <f>""</f>
        <v/>
      </c>
      <c r="S26">
        <f>""</f>
        <v/>
      </c>
      <c r="T26">
        <f>""</f>
        <v/>
      </c>
      <c r="U26">
        <f>""</f>
        <v/>
      </c>
    </row>
    <row r="27">
      <c r="A27" s="14" t="n"/>
      <c r="B27" s="14" t="n"/>
      <c r="C27" s="15" t="n"/>
      <c r="D27" s="15" t="n"/>
      <c r="E27" s="16" t="n"/>
      <c r="F27" s="14" t="n"/>
      <c r="G27" s="30" t="n"/>
      <c r="H27" s="31" t="n"/>
      <c r="I27" s="15" t="n"/>
      <c r="J27" s="15" t="n"/>
      <c r="K27" s="14" t="n"/>
      <c r="L27" s="33">
        <f>IF(OR(A27="",D27=""),"",IFERROR(VLOOKUP(D27,'Parámetros'!$A$4:$B$9,2,FALSE),""))</f>
        <v/>
      </c>
      <c r="M27" s="33">
        <f>IF(B27="","",SUMIFS($G$4:$G$103,$B$4:$B$103,B27,$K$4:$K$103,"&lt;&gt;"&amp;'Parámetros'!$H$7))</f>
        <v/>
      </c>
      <c r="N27" s="33">
        <f>IF(OR(B27="",L27="",M27=""),"",L27-M27)</f>
        <v/>
      </c>
      <c r="O27" s="22">
        <f>IF(A27="","",IF(COUNTIF($A$4:$A$103,A27)&gt;1,"Comprobar expediente duplicado",IF(OR(B27="",C27="",D27="",E27="",F27="",G27="",H27="",I27="",J27="",K27=""),"Completar datos",IF(L27="","Comprobar capacidad del servicio",IF(COUNTIFS($B$4:$B$103,B27,$D$4:$D$103,"&lt;&gt;"&amp;D27)+COUNTIFS($B$4:$B$103,B27,$E$4:$E$103,"&lt;&gt;"&amp;E27)+COUNTIFS($B$4:$B$103,B27,$F$4:$F$103,"&lt;&gt;"&amp;F27)&gt;0,"Comprobar datos de salida",IFERROR(IF(N27&lt;0,"Comprobar exceso de capacidad",IF(N27&lt;=$Z$2,"Comprobar disponibilidad baja",IF(OR(K27='Parámetros'!$H$5,K27='Parámetros'!$H$6),"Comprobar confirmación","Sin aviso"))),"Comprobar datos"))))))</f>
        <v/>
      </c>
      <c r="Q27">
        <f>""</f>
        <v/>
      </c>
      <c r="R27">
        <f>""</f>
        <v/>
      </c>
      <c r="S27">
        <f>""</f>
        <v/>
      </c>
      <c r="T27">
        <f>""</f>
        <v/>
      </c>
      <c r="U27">
        <f>""</f>
        <v/>
      </c>
    </row>
    <row r="28">
      <c r="A28" s="14" t="n"/>
      <c r="B28" s="14" t="n"/>
      <c r="C28" s="15" t="n"/>
      <c r="D28" s="15" t="n"/>
      <c r="E28" s="16" t="n"/>
      <c r="F28" s="14" t="n"/>
      <c r="G28" s="30" t="n"/>
      <c r="H28" s="31" t="n"/>
      <c r="I28" s="15" t="n"/>
      <c r="J28" s="15" t="n"/>
      <c r="K28" s="14" t="n"/>
      <c r="L28" s="32">
        <f>IF(OR(A28="",D28=""),"",IFERROR(VLOOKUP(D28,'Parámetros'!$A$4:$B$9,2,FALSE),""))</f>
        <v/>
      </c>
      <c r="M28" s="32">
        <f>IF(B28="","",SUMIFS($G$4:$G$103,$B$4:$B$103,B28,$K$4:$K$103,"&lt;&gt;"&amp;'Parámetros'!$H$7))</f>
        <v/>
      </c>
      <c r="N28" s="32">
        <f>IF(OR(B28="",L28="",M28=""),"",L28-M28)</f>
        <v/>
      </c>
      <c r="O28" s="20">
        <f>IF(A28="","",IF(COUNTIF($A$4:$A$103,A28)&gt;1,"Comprobar expediente duplicado",IF(OR(B28="",C28="",D28="",E28="",F28="",G28="",H28="",I28="",J28="",K28=""),"Completar datos",IF(L28="","Comprobar capacidad del servicio",IF(COUNTIFS($B$4:$B$103,B28,$D$4:$D$103,"&lt;&gt;"&amp;D28)+COUNTIFS($B$4:$B$103,B28,$E$4:$E$103,"&lt;&gt;"&amp;E28)+COUNTIFS($B$4:$B$103,B28,$F$4:$F$103,"&lt;&gt;"&amp;F28)&gt;0,"Comprobar datos de salida",IFERROR(IF(N28&lt;0,"Comprobar exceso de capacidad",IF(N28&lt;=$Z$2,"Comprobar disponibilidad baja",IF(OR(K28='Parámetros'!$H$5,K28='Parámetros'!$H$6),"Comprobar confirmación","Sin aviso"))),"Comprobar datos"))))))</f>
        <v/>
      </c>
      <c r="Q28">
        <f>""</f>
        <v/>
      </c>
      <c r="R28">
        <f>""</f>
        <v/>
      </c>
      <c r="S28">
        <f>""</f>
        <v/>
      </c>
      <c r="T28">
        <f>""</f>
        <v/>
      </c>
      <c r="U28">
        <f>""</f>
        <v/>
      </c>
    </row>
    <row r="29">
      <c r="A29" s="14" t="n"/>
      <c r="B29" s="14" t="n"/>
      <c r="C29" s="15" t="n"/>
      <c r="D29" s="15" t="n"/>
      <c r="E29" s="16" t="n"/>
      <c r="F29" s="14" t="n"/>
      <c r="G29" s="30" t="n"/>
      <c r="H29" s="31" t="n"/>
      <c r="I29" s="15" t="n"/>
      <c r="J29" s="15" t="n"/>
      <c r="K29" s="14" t="n"/>
      <c r="L29" s="33">
        <f>IF(OR(A29="",D29=""),"",IFERROR(VLOOKUP(D29,'Parámetros'!$A$4:$B$9,2,FALSE),""))</f>
        <v/>
      </c>
      <c r="M29" s="33">
        <f>IF(B29="","",SUMIFS($G$4:$G$103,$B$4:$B$103,B29,$K$4:$K$103,"&lt;&gt;"&amp;'Parámetros'!$H$7))</f>
        <v/>
      </c>
      <c r="N29" s="33">
        <f>IF(OR(B29="",L29="",M29=""),"",L29-M29)</f>
        <v/>
      </c>
      <c r="O29" s="22">
        <f>IF(A29="","",IF(COUNTIF($A$4:$A$103,A29)&gt;1,"Comprobar expediente duplicado",IF(OR(B29="",C29="",D29="",E29="",F29="",G29="",H29="",I29="",J29="",K29=""),"Completar datos",IF(L29="","Comprobar capacidad del servicio",IF(COUNTIFS($B$4:$B$103,B29,$D$4:$D$103,"&lt;&gt;"&amp;D29)+COUNTIFS($B$4:$B$103,B29,$E$4:$E$103,"&lt;&gt;"&amp;E29)+COUNTIFS($B$4:$B$103,B29,$F$4:$F$103,"&lt;&gt;"&amp;F29)&gt;0,"Comprobar datos de salida",IFERROR(IF(N29&lt;0,"Comprobar exceso de capacidad",IF(N29&lt;=$Z$2,"Comprobar disponibilidad baja",IF(OR(K29='Parámetros'!$H$5,K29='Parámetros'!$H$6),"Comprobar confirmación","Sin aviso"))),"Comprobar datos"))))))</f>
        <v/>
      </c>
      <c r="Q29">
        <f>""</f>
        <v/>
      </c>
      <c r="R29">
        <f>""</f>
        <v/>
      </c>
      <c r="S29">
        <f>""</f>
        <v/>
      </c>
      <c r="T29">
        <f>""</f>
        <v/>
      </c>
      <c r="U29">
        <f>""</f>
        <v/>
      </c>
    </row>
    <row r="30">
      <c r="A30" s="14" t="n"/>
      <c r="B30" s="14" t="n"/>
      <c r="C30" s="15" t="n"/>
      <c r="D30" s="15" t="n"/>
      <c r="E30" s="16" t="n"/>
      <c r="F30" s="14" t="n"/>
      <c r="G30" s="30" t="n"/>
      <c r="H30" s="31" t="n"/>
      <c r="I30" s="15" t="n"/>
      <c r="J30" s="15" t="n"/>
      <c r="K30" s="14" t="n"/>
      <c r="L30" s="32">
        <f>IF(OR(A30="",D30=""),"",IFERROR(VLOOKUP(D30,'Parámetros'!$A$4:$B$9,2,FALSE),""))</f>
        <v/>
      </c>
      <c r="M30" s="32">
        <f>IF(B30="","",SUMIFS($G$4:$G$103,$B$4:$B$103,B30,$K$4:$K$103,"&lt;&gt;"&amp;'Parámetros'!$H$7))</f>
        <v/>
      </c>
      <c r="N30" s="32">
        <f>IF(OR(B30="",L30="",M30=""),"",L30-M30)</f>
        <v/>
      </c>
      <c r="O30" s="20">
        <f>IF(A30="","",IF(COUNTIF($A$4:$A$103,A30)&gt;1,"Comprobar expediente duplicado",IF(OR(B30="",C30="",D30="",E30="",F30="",G30="",H30="",I30="",J30="",K30=""),"Completar datos",IF(L30="","Comprobar capacidad del servicio",IF(COUNTIFS($B$4:$B$103,B30,$D$4:$D$103,"&lt;&gt;"&amp;D30)+COUNTIFS($B$4:$B$103,B30,$E$4:$E$103,"&lt;&gt;"&amp;E30)+COUNTIFS($B$4:$B$103,B30,$F$4:$F$103,"&lt;&gt;"&amp;F30)&gt;0,"Comprobar datos de salida",IFERROR(IF(N30&lt;0,"Comprobar exceso de capacidad",IF(N30&lt;=$Z$2,"Comprobar disponibilidad baja",IF(OR(K30='Parámetros'!$H$5,K30='Parámetros'!$H$6),"Comprobar confirmación","Sin aviso"))),"Comprobar datos"))))))</f>
        <v/>
      </c>
      <c r="Q30">
        <f>""</f>
        <v/>
      </c>
      <c r="R30">
        <f>""</f>
        <v/>
      </c>
      <c r="S30">
        <f>""</f>
        <v/>
      </c>
      <c r="T30">
        <f>""</f>
        <v/>
      </c>
      <c r="U30">
        <f>""</f>
        <v/>
      </c>
    </row>
    <row r="31">
      <c r="A31" s="14" t="n"/>
      <c r="B31" s="14" t="n"/>
      <c r="C31" s="15" t="n"/>
      <c r="D31" s="15" t="n"/>
      <c r="E31" s="16" t="n"/>
      <c r="F31" s="14" t="n"/>
      <c r="G31" s="30" t="n"/>
      <c r="H31" s="31" t="n"/>
      <c r="I31" s="15" t="n"/>
      <c r="J31" s="15" t="n"/>
      <c r="K31" s="14" t="n"/>
      <c r="L31" s="33">
        <f>IF(OR(A31="",D31=""),"",IFERROR(VLOOKUP(D31,'Parámetros'!$A$4:$B$9,2,FALSE),""))</f>
        <v/>
      </c>
      <c r="M31" s="33">
        <f>IF(B31="","",SUMIFS($G$4:$G$103,$B$4:$B$103,B31,$K$4:$K$103,"&lt;&gt;"&amp;'Parámetros'!$H$7))</f>
        <v/>
      </c>
      <c r="N31" s="33">
        <f>IF(OR(B31="",L31="",M31=""),"",L31-M31)</f>
        <v/>
      </c>
      <c r="O31" s="22">
        <f>IF(A31="","",IF(COUNTIF($A$4:$A$103,A31)&gt;1,"Comprobar expediente duplicado",IF(OR(B31="",C31="",D31="",E31="",F31="",G31="",H31="",I31="",J31="",K31=""),"Completar datos",IF(L31="","Comprobar capacidad del servicio",IF(COUNTIFS($B$4:$B$103,B31,$D$4:$D$103,"&lt;&gt;"&amp;D31)+COUNTIFS($B$4:$B$103,B31,$E$4:$E$103,"&lt;&gt;"&amp;E31)+COUNTIFS($B$4:$B$103,B31,$F$4:$F$103,"&lt;&gt;"&amp;F31)&gt;0,"Comprobar datos de salida",IFERROR(IF(N31&lt;0,"Comprobar exceso de capacidad",IF(N31&lt;=$Z$2,"Comprobar disponibilidad baja",IF(OR(K31='Parámetros'!$H$5,K31='Parámetros'!$H$6),"Comprobar confirmación","Sin aviso"))),"Comprobar datos"))))))</f>
        <v/>
      </c>
      <c r="Q31">
        <f>""</f>
        <v/>
      </c>
      <c r="R31">
        <f>""</f>
        <v/>
      </c>
      <c r="S31">
        <f>""</f>
        <v/>
      </c>
      <c r="T31">
        <f>""</f>
        <v/>
      </c>
      <c r="U31">
        <f>""</f>
        <v/>
      </c>
    </row>
    <row r="32">
      <c r="A32" s="14" t="n"/>
      <c r="B32" s="14" t="n"/>
      <c r="C32" s="15" t="n"/>
      <c r="D32" s="15" t="n"/>
      <c r="E32" s="16" t="n"/>
      <c r="F32" s="14" t="n"/>
      <c r="G32" s="30" t="n"/>
      <c r="H32" s="31" t="n"/>
      <c r="I32" s="15" t="n"/>
      <c r="J32" s="15" t="n"/>
      <c r="K32" s="14" t="n"/>
      <c r="L32" s="32">
        <f>IF(OR(A32="",D32=""),"",IFERROR(VLOOKUP(D32,'Parámetros'!$A$4:$B$9,2,FALSE),""))</f>
        <v/>
      </c>
      <c r="M32" s="32">
        <f>IF(B32="","",SUMIFS($G$4:$G$103,$B$4:$B$103,B32,$K$4:$K$103,"&lt;&gt;"&amp;'Parámetros'!$H$7))</f>
        <v/>
      </c>
      <c r="N32" s="32">
        <f>IF(OR(B32="",L32="",M32=""),"",L32-M32)</f>
        <v/>
      </c>
      <c r="O32" s="20">
        <f>IF(A32="","",IF(COUNTIF($A$4:$A$103,A32)&gt;1,"Comprobar expediente duplicado",IF(OR(B32="",C32="",D32="",E32="",F32="",G32="",H32="",I32="",J32="",K32=""),"Completar datos",IF(L32="","Comprobar capacidad del servicio",IF(COUNTIFS($B$4:$B$103,B32,$D$4:$D$103,"&lt;&gt;"&amp;D32)+COUNTIFS($B$4:$B$103,B32,$E$4:$E$103,"&lt;&gt;"&amp;E32)+COUNTIFS($B$4:$B$103,B32,$F$4:$F$103,"&lt;&gt;"&amp;F32)&gt;0,"Comprobar datos de salida",IFERROR(IF(N32&lt;0,"Comprobar exceso de capacidad",IF(N32&lt;=$Z$2,"Comprobar disponibilidad baja",IF(OR(K32='Parámetros'!$H$5,K32='Parámetros'!$H$6),"Comprobar confirmación","Sin aviso"))),"Comprobar datos"))))))</f>
        <v/>
      </c>
      <c r="Q32">
        <f>""</f>
        <v/>
      </c>
      <c r="R32">
        <f>""</f>
        <v/>
      </c>
      <c r="S32">
        <f>""</f>
        <v/>
      </c>
      <c r="T32">
        <f>""</f>
        <v/>
      </c>
      <c r="U32">
        <f>""</f>
        <v/>
      </c>
    </row>
    <row r="33">
      <c r="A33" s="14" t="n"/>
      <c r="B33" s="14" t="n"/>
      <c r="C33" s="15" t="n"/>
      <c r="D33" s="15" t="n"/>
      <c r="E33" s="16" t="n"/>
      <c r="F33" s="14" t="n"/>
      <c r="G33" s="30" t="n"/>
      <c r="H33" s="31" t="n"/>
      <c r="I33" s="15" t="n"/>
      <c r="J33" s="15" t="n"/>
      <c r="K33" s="14" t="n"/>
      <c r="L33" s="33">
        <f>IF(OR(A33="",D33=""),"",IFERROR(VLOOKUP(D33,'Parámetros'!$A$4:$B$9,2,FALSE),""))</f>
        <v/>
      </c>
      <c r="M33" s="33">
        <f>IF(B33="","",SUMIFS($G$4:$G$103,$B$4:$B$103,B33,$K$4:$K$103,"&lt;&gt;"&amp;'Parámetros'!$H$7))</f>
        <v/>
      </c>
      <c r="N33" s="33">
        <f>IF(OR(B33="",L33="",M33=""),"",L33-M33)</f>
        <v/>
      </c>
      <c r="O33" s="22">
        <f>IF(A33="","",IF(COUNTIF($A$4:$A$103,A33)&gt;1,"Comprobar expediente duplicado",IF(OR(B33="",C33="",D33="",E33="",F33="",G33="",H33="",I33="",J33="",K33=""),"Completar datos",IF(L33="","Comprobar capacidad del servicio",IF(COUNTIFS($B$4:$B$103,B33,$D$4:$D$103,"&lt;&gt;"&amp;D33)+COUNTIFS($B$4:$B$103,B33,$E$4:$E$103,"&lt;&gt;"&amp;E33)+COUNTIFS($B$4:$B$103,B33,$F$4:$F$103,"&lt;&gt;"&amp;F33)&gt;0,"Comprobar datos de salida",IFERROR(IF(N33&lt;0,"Comprobar exceso de capacidad",IF(N33&lt;=$Z$2,"Comprobar disponibilidad baja",IF(OR(K33='Parámetros'!$H$5,K33='Parámetros'!$H$6),"Comprobar confirmación","Sin aviso"))),"Comprobar datos"))))))</f>
        <v/>
      </c>
      <c r="Q33">
        <f>""</f>
        <v/>
      </c>
      <c r="R33">
        <f>""</f>
        <v/>
      </c>
      <c r="S33">
        <f>""</f>
        <v/>
      </c>
      <c r="T33">
        <f>""</f>
        <v/>
      </c>
      <c r="U33">
        <f>""</f>
        <v/>
      </c>
    </row>
    <row r="34">
      <c r="A34" s="14" t="n"/>
      <c r="B34" s="14" t="n"/>
      <c r="C34" s="15" t="n"/>
      <c r="D34" s="15" t="n"/>
      <c r="E34" s="16" t="n"/>
      <c r="F34" s="14" t="n"/>
      <c r="G34" s="30" t="n"/>
      <c r="H34" s="31" t="n"/>
      <c r="I34" s="15" t="n"/>
      <c r="J34" s="15" t="n"/>
      <c r="K34" s="14" t="n"/>
      <c r="L34" s="32">
        <f>IF(OR(A34="",D34=""),"",IFERROR(VLOOKUP(D34,'Parámetros'!$A$4:$B$9,2,FALSE),""))</f>
        <v/>
      </c>
      <c r="M34" s="32">
        <f>IF(B34="","",SUMIFS($G$4:$G$103,$B$4:$B$103,B34,$K$4:$K$103,"&lt;&gt;"&amp;'Parámetros'!$H$7))</f>
        <v/>
      </c>
      <c r="N34" s="32">
        <f>IF(OR(B34="",L34="",M34=""),"",L34-M34)</f>
        <v/>
      </c>
      <c r="O34" s="20">
        <f>IF(A34="","",IF(COUNTIF($A$4:$A$103,A34)&gt;1,"Comprobar expediente duplicado",IF(OR(B34="",C34="",D34="",E34="",F34="",G34="",H34="",I34="",J34="",K34=""),"Completar datos",IF(L34="","Comprobar capacidad del servicio",IF(COUNTIFS($B$4:$B$103,B34,$D$4:$D$103,"&lt;&gt;"&amp;D34)+COUNTIFS($B$4:$B$103,B34,$E$4:$E$103,"&lt;&gt;"&amp;E34)+COUNTIFS($B$4:$B$103,B34,$F$4:$F$103,"&lt;&gt;"&amp;F34)&gt;0,"Comprobar datos de salida",IFERROR(IF(N34&lt;0,"Comprobar exceso de capacidad",IF(N34&lt;=$Z$2,"Comprobar disponibilidad baja",IF(OR(K34='Parámetros'!$H$5,K34='Parámetros'!$H$6),"Comprobar confirmación","Sin aviso"))),"Comprobar datos"))))))</f>
        <v/>
      </c>
      <c r="Q34">
        <f>""</f>
        <v/>
      </c>
      <c r="R34">
        <f>""</f>
        <v/>
      </c>
      <c r="S34">
        <f>""</f>
        <v/>
      </c>
      <c r="T34">
        <f>""</f>
        <v/>
      </c>
      <c r="U34">
        <f>""</f>
        <v/>
      </c>
    </row>
    <row r="35">
      <c r="A35" s="14" t="n"/>
      <c r="B35" s="14" t="n"/>
      <c r="C35" s="15" t="n"/>
      <c r="D35" s="15" t="n"/>
      <c r="E35" s="16" t="n"/>
      <c r="F35" s="14" t="n"/>
      <c r="G35" s="30" t="n"/>
      <c r="H35" s="31" t="n"/>
      <c r="I35" s="15" t="n"/>
      <c r="J35" s="15" t="n"/>
      <c r="K35" s="14" t="n"/>
      <c r="L35" s="33">
        <f>IF(OR(A35="",D35=""),"",IFERROR(VLOOKUP(D35,'Parámetros'!$A$4:$B$9,2,FALSE),""))</f>
        <v/>
      </c>
      <c r="M35" s="33">
        <f>IF(B35="","",SUMIFS($G$4:$G$103,$B$4:$B$103,B35,$K$4:$K$103,"&lt;&gt;"&amp;'Parámetros'!$H$7))</f>
        <v/>
      </c>
      <c r="N35" s="33">
        <f>IF(OR(B35="",L35="",M35=""),"",L35-M35)</f>
        <v/>
      </c>
      <c r="O35" s="22">
        <f>IF(A35="","",IF(COUNTIF($A$4:$A$103,A35)&gt;1,"Comprobar expediente duplicado",IF(OR(B35="",C35="",D35="",E35="",F35="",G35="",H35="",I35="",J35="",K35=""),"Completar datos",IF(L35="","Comprobar capacidad del servicio",IF(COUNTIFS($B$4:$B$103,B35,$D$4:$D$103,"&lt;&gt;"&amp;D35)+COUNTIFS($B$4:$B$103,B35,$E$4:$E$103,"&lt;&gt;"&amp;E35)+COUNTIFS($B$4:$B$103,B35,$F$4:$F$103,"&lt;&gt;"&amp;F35)&gt;0,"Comprobar datos de salida",IFERROR(IF(N35&lt;0,"Comprobar exceso de capacidad",IF(N35&lt;=$Z$2,"Comprobar disponibilidad baja",IF(OR(K35='Parámetros'!$H$5,K35='Parámetros'!$H$6),"Comprobar confirmación","Sin aviso"))),"Comprobar datos"))))))</f>
        <v/>
      </c>
      <c r="Q35">
        <f>""</f>
        <v/>
      </c>
      <c r="R35">
        <f>""</f>
        <v/>
      </c>
      <c r="S35">
        <f>""</f>
        <v/>
      </c>
      <c r="T35">
        <f>""</f>
        <v/>
      </c>
      <c r="U35">
        <f>""</f>
        <v/>
      </c>
    </row>
    <row r="36">
      <c r="A36" s="14" t="n"/>
      <c r="B36" s="14" t="n"/>
      <c r="C36" s="15" t="n"/>
      <c r="D36" s="15" t="n"/>
      <c r="E36" s="16" t="n"/>
      <c r="F36" s="14" t="n"/>
      <c r="G36" s="30" t="n"/>
      <c r="H36" s="31" t="n"/>
      <c r="I36" s="15" t="n"/>
      <c r="J36" s="15" t="n"/>
      <c r="K36" s="14" t="n"/>
      <c r="L36" s="32">
        <f>IF(OR(A36="",D36=""),"",IFERROR(VLOOKUP(D36,'Parámetros'!$A$4:$B$9,2,FALSE),""))</f>
        <v/>
      </c>
      <c r="M36" s="32">
        <f>IF(B36="","",SUMIFS($G$4:$G$103,$B$4:$B$103,B36,$K$4:$K$103,"&lt;&gt;"&amp;'Parámetros'!$H$7))</f>
        <v/>
      </c>
      <c r="N36" s="32">
        <f>IF(OR(B36="",L36="",M36=""),"",L36-M36)</f>
        <v/>
      </c>
      <c r="O36" s="20">
        <f>IF(A36="","",IF(COUNTIF($A$4:$A$103,A36)&gt;1,"Comprobar expediente duplicado",IF(OR(B36="",C36="",D36="",E36="",F36="",G36="",H36="",I36="",J36="",K36=""),"Completar datos",IF(L36="","Comprobar capacidad del servicio",IF(COUNTIFS($B$4:$B$103,B36,$D$4:$D$103,"&lt;&gt;"&amp;D36)+COUNTIFS($B$4:$B$103,B36,$E$4:$E$103,"&lt;&gt;"&amp;E36)+COUNTIFS($B$4:$B$103,B36,$F$4:$F$103,"&lt;&gt;"&amp;F36)&gt;0,"Comprobar datos de salida",IFERROR(IF(N36&lt;0,"Comprobar exceso de capacidad",IF(N36&lt;=$Z$2,"Comprobar disponibilidad baja",IF(OR(K36='Parámetros'!$H$5,K36='Parámetros'!$H$6),"Comprobar confirmación","Sin aviso"))),"Comprobar datos"))))))</f>
        <v/>
      </c>
      <c r="Q36">
        <f>""</f>
        <v/>
      </c>
      <c r="R36">
        <f>""</f>
        <v/>
      </c>
      <c r="S36">
        <f>""</f>
        <v/>
      </c>
      <c r="T36">
        <f>""</f>
        <v/>
      </c>
      <c r="U36">
        <f>""</f>
        <v/>
      </c>
    </row>
    <row r="37">
      <c r="A37" s="14" t="n"/>
      <c r="B37" s="14" t="n"/>
      <c r="C37" s="15" t="n"/>
      <c r="D37" s="15" t="n"/>
      <c r="E37" s="16" t="n"/>
      <c r="F37" s="14" t="n"/>
      <c r="G37" s="30" t="n"/>
      <c r="H37" s="31" t="n"/>
      <c r="I37" s="15" t="n"/>
      <c r="J37" s="15" t="n"/>
      <c r="K37" s="14" t="n"/>
      <c r="L37" s="33">
        <f>IF(OR(A37="",D37=""),"",IFERROR(VLOOKUP(D37,'Parámetros'!$A$4:$B$9,2,FALSE),""))</f>
        <v/>
      </c>
      <c r="M37" s="33">
        <f>IF(B37="","",SUMIFS($G$4:$G$103,$B$4:$B$103,B37,$K$4:$K$103,"&lt;&gt;"&amp;'Parámetros'!$H$7))</f>
        <v/>
      </c>
      <c r="N37" s="33">
        <f>IF(OR(B37="",L37="",M37=""),"",L37-M37)</f>
        <v/>
      </c>
      <c r="O37" s="22">
        <f>IF(A37="","",IF(COUNTIF($A$4:$A$103,A37)&gt;1,"Comprobar expediente duplicado",IF(OR(B37="",C37="",D37="",E37="",F37="",G37="",H37="",I37="",J37="",K37=""),"Completar datos",IF(L37="","Comprobar capacidad del servicio",IF(COUNTIFS($B$4:$B$103,B37,$D$4:$D$103,"&lt;&gt;"&amp;D37)+COUNTIFS($B$4:$B$103,B37,$E$4:$E$103,"&lt;&gt;"&amp;E37)+COUNTIFS($B$4:$B$103,B37,$F$4:$F$103,"&lt;&gt;"&amp;F37)&gt;0,"Comprobar datos de salida",IFERROR(IF(N37&lt;0,"Comprobar exceso de capacidad",IF(N37&lt;=$Z$2,"Comprobar disponibilidad baja",IF(OR(K37='Parámetros'!$H$5,K37='Parámetros'!$H$6),"Comprobar confirmación","Sin aviso"))),"Comprobar datos"))))))</f>
        <v/>
      </c>
      <c r="Q37">
        <f>""</f>
        <v/>
      </c>
      <c r="R37">
        <f>""</f>
        <v/>
      </c>
      <c r="S37">
        <f>""</f>
        <v/>
      </c>
      <c r="T37">
        <f>""</f>
        <v/>
      </c>
      <c r="U37">
        <f>""</f>
        <v/>
      </c>
    </row>
    <row r="38">
      <c r="A38" s="14" t="n"/>
      <c r="B38" s="14" t="n"/>
      <c r="C38" s="15" t="n"/>
      <c r="D38" s="15" t="n"/>
      <c r="E38" s="16" t="n"/>
      <c r="F38" s="14" t="n"/>
      <c r="G38" s="30" t="n"/>
      <c r="H38" s="31" t="n"/>
      <c r="I38" s="15" t="n"/>
      <c r="J38" s="15" t="n"/>
      <c r="K38" s="14" t="n"/>
      <c r="L38" s="32">
        <f>IF(OR(A38="",D38=""),"",IFERROR(VLOOKUP(D38,'Parámetros'!$A$4:$B$9,2,FALSE),""))</f>
        <v/>
      </c>
      <c r="M38" s="32">
        <f>IF(B38="","",SUMIFS($G$4:$G$103,$B$4:$B$103,B38,$K$4:$K$103,"&lt;&gt;"&amp;'Parámetros'!$H$7))</f>
        <v/>
      </c>
      <c r="N38" s="32">
        <f>IF(OR(B38="",L38="",M38=""),"",L38-M38)</f>
        <v/>
      </c>
      <c r="O38" s="20">
        <f>IF(A38="","",IF(COUNTIF($A$4:$A$103,A38)&gt;1,"Comprobar expediente duplicado",IF(OR(B38="",C38="",D38="",E38="",F38="",G38="",H38="",I38="",J38="",K38=""),"Completar datos",IF(L38="","Comprobar capacidad del servicio",IF(COUNTIFS($B$4:$B$103,B38,$D$4:$D$103,"&lt;&gt;"&amp;D38)+COUNTIFS($B$4:$B$103,B38,$E$4:$E$103,"&lt;&gt;"&amp;E38)+COUNTIFS($B$4:$B$103,B38,$F$4:$F$103,"&lt;&gt;"&amp;F38)&gt;0,"Comprobar datos de salida",IFERROR(IF(N38&lt;0,"Comprobar exceso de capacidad",IF(N38&lt;=$Z$2,"Comprobar disponibilidad baja",IF(OR(K38='Parámetros'!$H$5,K38='Parámetros'!$H$6),"Comprobar confirmación","Sin aviso"))),"Comprobar datos"))))))</f>
        <v/>
      </c>
      <c r="Q38">
        <f>""</f>
        <v/>
      </c>
      <c r="R38">
        <f>""</f>
        <v/>
      </c>
      <c r="S38">
        <f>""</f>
        <v/>
      </c>
      <c r="T38">
        <f>""</f>
        <v/>
      </c>
      <c r="U38">
        <f>""</f>
        <v/>
      </c>
    </row>
    <row r="39">
      <c r="A39" s="14" t="n"/>
      <c r="B39" s="14" t="n"/>
      <c r="C39" s="15" t="n"/>
      <c r="D39" s="15" t="n"/>
      <c r="E39" s="16" t="n"/>
      <c r="F39" s="14" t="n"/>
      <c r="G39" s="30" t="n"/>
      <c r="H39" s="31" t="n"/>
      <c r="I39" s="15" t="n"/>
      <c r="J39" s="15" t="n"/>
      <c r="K39" s="14" t="n"/>
      <c r="L39" s="33">
        <f>IF(OR(A39="",D39=""),"",IFERROR(VLOOKUP(D39,'Parámetros'!$A$4:$B$9,2,FALSE),""))</f>
        <v/>
      </c>
      <c r="M39" s="33">
        <f>IF(B39="","",SUMIFS($G$4:$G$103,$B$4:$B$103,B39,$K$4:$K$103,"&lt;&gt;"&amp;'Parámetros'!$H$7))</f>
        <v/>
      </c>
      <c r="N39" s="33">
        <f>IF(OR(B39="",L39="",M39=""),"",L39-M39)</f>
        <v/>
      </c>
      <c r="O39" s="22">
        <f>IF(A39="","",IF(COUNTIF($A$4:$A$103,A39)&gt;1,"Comprobar expediente duplicado",IF(OR(B39="",C39="",D39="",E39="",F39="",G39="",H39="",I39="",J39="",K39=""),"Completar datos",IF(L39="","Comprobar capacidad del servicio",IF(COUNTIFS($B$4:$B$103,B39,$D$4:$D$103,"&lt;&gt;"&amp;D39)+COUNTIFS($B$4:$B$103,B39,$E$4:$E$103,"&lt;&gt;"&amp;E39)+COUNTIFS($B$4:$B$103,B39,$F$4:$F$103,"&lt;&gt;"&amp;F39)&gt;0,"Comprobar datos de salida",IFERROR(IF(N39&lt;0,"Comprobar exceso de capacidad",IF(N39&lt;=$Z$2,"Comprobar disponibilidad baja",IF(OR(K39='Parámetros'!$H$5,K39='Parámetros'!$H$6),"Comprobar confirmación","Sin aviso"))),"Comprobar datos"))))))</f>
        <v/>
      </c>
      <c r="Q39">
        <f>""</f>
        <v/>
      </c>
      <c r="R39">
        <f>""</f>
        <v/>
      </c>
      <c r="S39">
        <f>""</f>
        <v/>
      </c>
      <c r="T39">
        <f>""</f>
        <v/>
      </c>
      <c r="U39">
        <f>""</f>
        <v/>
      </c>
    </row>
    <row r="40">
      <c r="A40" s="14" t="n"/>
      <c r="B40" s="14" t="n"/>
      <c r="C40" s="15" t="n"/>
      <c r="D40" s="15" t="n"/>
      <c r="E40" s="16" t="n"/>
      <c r="F40" s="14" t="n"/>
      <c r="G40" s="30" t="n"/>
      <c r="H40" s="31" t="n"/>
      <c r="I40" s="15" t="n"/>
      <c r="J40" s="15" t="n"/>
      <c r="K40" s="14" t="n"/>
      <c r="L40" s="32">
        <f>IF(OR(A40="",D40=""),"",IFERROR(VLOOKUP(D40,'Parámetros'!$A$4:$B$9,2,FALSE),""))</f>
        <v/>
      </c>
      <c r="M40" s="32">
        <f>IF(B40="","",SUMIFS($G$4:$G$103,$B$4:$B$103,B40,$K$4:$K$103,"&lt;&gt;"&amp;'Parámetros'!$H$7))</f>
        <v/>
      </c>
      <c r="N40" s="32">
        <f>IF(OR(B40="",L40="",M40=""),"",L40-M40)</f>
        <v/>
      </c>
      <c r="O40" s="20">
        <f>IF(A40="","",IF(COUNTIF($A$4:$A$103,A40)&gt;1,"Comprobar expediente duplicado",IF(OR(B40="",C40="",D40="",E40="",F40="",G40="",H40="",I40="",J40="",K40=""),"Completar datos",IF(L40="","Comprobar capacidad del servicio",IF(COUNTIFS($B$4:$B$103,B40,$D$4:$D$103,"&lt;&gt;"&amp;D40)+COUNTIFS($B$4:$B$103,B40,$E$4:$E$103,"&lt;&gt;"&amp;E40)+COUNTIFS($B$4:$B$103,B40,$F$4:$F$103,"&lt;&gt;"&amp;F40)&gt;0,"Comprobar datos de salida",IFERROR(IF(N40&lt;0,"Comprobar exceso de capacidad",IF(N40&lt;=$Z$2,"Comprobar disponibilidad baja",IF(OR(K40='Parámetros'!$H$5,K40='Parámetros'!$H$6),"Comprobar confirmación","Sin aviso"))),"Comprobar datos"))))))</f>
        <v/>
      </c>
      <c r="Q40">
        <f>""</f>
        <v/>
      </c>
      <c r="R40">
        <f>""</f>
        <v/>
      </c>
      <c r="S40">
        <f>""</f>
        <v/>
      </c>
      <c r="T40">
        <f>""</f>
        <v/>
      </c>
      <c r="U40">
        <f>""</f>
        <v/>
      </c>
    </row>
    <row r="41">
      <c r="A41" s="14" t="n"/>
      <c r="B41" s="14" t="n"/>
      <c r="C41" s="15" t="n"/>
      <c r="D41" s="15" t="n"/>
      <c r="E41" s="16" t="n"/>
      <c r="F41" s="14" t="n"/>
      <c r="G41" s="30" t="n"/>
      <c r="H41" s="31" t="n"/>
      <c r="I41" s="15" t="n"/>
      <c r="J41" s="15" t="n"/>
      <c r="K41" s="14" t="n"/>
      <c r="L41" s="33">
        <f>IF(OR(A41="",D41=""),"",IFERROR(VLOOKUP(D41,'Parámetros'!$A$4:$B$9,2,FALSE),""))</f>
        <v/>
      </c>
      <c r="M41" s="33">
        <f>IF(B41="","",SUMIFS($G$4:$G$103,$B$4:$B$103,B41,$K$4:$K$103,"&lt;&gt;"&amp;'Parámetros'!$H$7))</f>
        <v/>
      </c>
      <c r="N41" s="33">
        <f>IF(OR(B41="",L41="",M41=""),"",L41-M41)</f>
        <v/>
      </c>
      <c r="O41" s="22">
        <f>IF(A41="","",IF(COUNTIF($A$4:$A$103,A41)&gt;1,"Comprobar expediente duplicado",IF(OR(B41="",C41="",D41="",E41="",F41="",G41="",H41="",I41="",J41="",K41=""),"Completar datos",IF(L41="","Comprobar capacidad del servicio",IF(COUNTIFS($B$4:$B$103,B41,$D$4:$D$103,"&lt;&gt;"&amp;D41)+COUNTIFS($B$4:$B$103,B41,$E$4:$E$103,"&lt;&gt;"&amp;E41)+COUNTIFS($B$4:$B$103,B41,$F$4:$F$103,"&lt;&gt;"&amp;F41)&gt;0,"Comprobar datos de salida",IFERROR(IF(N41&lt;0,"Comprobar exceso de capacidad",IF(N41&lt;=$Z$2,"Comprobar disponibilidad baja",IF(OR(K41='Parámetros'!$H$5,K41='Parámetros'!$H$6),"Comprobar confirmación","Sin aviso"))),"Comprobar datos"))))))</f>
        <v/>
      </c>
      <c r="Q41">
        <f>""</f>
        <v/>
      </c>
      <c r="R41">
        <f>""</f>
        <v/>
      </c>
      <c r="S41">
        <f>""</f>
        <v/>
      </c>
      <c r="T41">
        <f>""</f>
        <v/>
      </c>
      <c r="U41">
        <f>""</f>
        <v/>
      </c>
    </row>
    <row r="42">
      <c r="A42" s="14" t="n"/>
      <c r="B42" s="14" t="n"/>
      <c r="C42" s="15" t="n"/>
      <c r="D42" s="15" t="n"/>
      <c r="E42" s="16" t="n"/>
      <c r="F42" s="14" t="n"/>
      <c r="G42" s="30" t="n"/>
      <c r="H42" s="31" t="n"/>
      <c r="I42" s="15" t="n"/>
      <c r="J42" s="15" t="n"/>
      <c r="K42" s="14" t="n"/>
      <c r="L42" s="32">
        <f>IF(OR(A42="",D42=""),"",IFERROR(VLOOKUP(D42,'Parámetros'!$A$4:$B$9,2,FALSE),""))</f>
        <v/>
      </c>
      <c r="M42" s="32">
        <f>IF(B42="","",SUMIFS($G$4:$G$103,$B$4:$B$103,B42,$K$4:$K$103,"&lt;&gt;"&amp;'Parámetros'!$H$7))</f>
        <v/>
      </c>
      <c r="N42" s="32">
        <f>IF(OR(B42="",L42="",M42=""),"",L42-M42)</f>
        <v/>
      </c>
      <c r="O42" s="20">
        <f>IF(A42="","",IF(COUNTIF($A$4:$A$103,A42)&gt;1,"Comprobar expediente duplicado",IF(OR(B42="",C42="",D42="",E42="",F42="",G42="",H42="",I42="",J42="",K42=""),"Completar datos",IF(L42="","Comprobar capacidad del servicio",IF(COUNTIFS($B$4:$B$103,B42,$D$4:$D$103,"&lt;&gt;"&amp;D42)+COUNTIFS($B$4:$B$103,B42,$E$4:$E$103,"&lt;&gt;"&amp;E42)+COUNTIFS($B$4:$B$103,B42,$F$4:$F$103,"&lt;&gt;"&amp;F42)&gt;0,"Comprobar datos de salida",IFERROR(IF(N42&lt;0,"Comprobar exceso de capacidad",IF(N42&lt;=$Z$2,"Comprobar disponibilidad baja",IF(OR(K42='Parámetros'!$H$5,K42='Parámetros'!$H$6),"Comprobar confirmación","Sin aviso"))),"Comprobar datos"))))))</f>
        <v/>
      </c>
      <c r="Q42">
        <f>""</f>
        <v/>
      </c>
      <c r="R42">
        <f>""</f>
        <v/>
      </c>
      <c r="S42">
        <f>""</f>
        <v/>
      </c>
      <c r="T42">
        <f>""</f>
        <v/>
      </c>
      <c r="U42">
        <f>""</f>
        <v/>
      </c>
    </row>
    <row r="43">
      <c r="A43" s="14" t="n"/>
      <c r="B43" s="14" t="n"/>
      <c r="C43" s="15" t="n"/>
      <c r="D43" s="15" t="n"/>
      <c r="E43" s="16" t="n"/>
      <c r="F43" s="14" t="n"/>
      <c r="G43" s="30" t="n"/>
      <c r="H43" s="31" t="n"/>
      <c r="I43" s="15" t="n"/>
      <c r="J43" s="15" t="n"/>
      <c r="K43" s="14" t="n"/>
      <c r="L43" s="33">
        <f>IF(OR(A43="",D43=""),"",IFERROR(VLOOKUP(D43,'Parámetros'!$A$4:$B$9,2,FALSE),""))</f>
        <v/>
      </c>
      <c r="M43" s="33">
        <f>IF(B43="","",SUMIFS($G$4:$G$103,$B$4:$B$103,B43,$K$4:$K$103,"&lt;&gt;"&amp;'Parámetros'!$H$7))</f>
        <v/>
      </c>
      <c r="N43" s="33">
        <f>IF(OR(B43="",L43="",M43=""),"",L43-M43)</f>
        <v/>
      </c>
      <c r="O43" s="22">
        <f>IF(A43="","",IF(COUNTIF($A$4:$A$103,A43)&gt;1,"Comprobar expediente duplicado",IF(OR(B43="",C43="",D43="",E43="",F43="",G43="",H43="",I43="",J43="",K43=""),"Completar datos",IF(L43="","Comprobar capacidad del servicio",IF(COUNTIFS($B$4:$B$103,B43,$D$4:$D$103,"&lt;&gt;"&amp;D43)+COUNTIFS($B$4:$B$103,B43,$E$4:$E$103,"&lt;&gt;"&amp;E43)+COUNTIFS($B$4:$B$103,B43,$F$4:$F$103,"&lt;&gt;"&amp;F43)&gt;0,"Comprobar datos de salida",IFERROR(IF(N43&lt;0,"Comprobar exceso de capacidad",IF(N43&lt;=$Z$2,"Comprobar disponibilidad baja",IF(OR(K43='Parámetros'!$H$5,K43='Parámetros'!$H$6),"Comprobar confirmación","Sin aviso"))),"Comprobar datos"))))))</f>
        <v/>
      </c>
      <c r="Q43">
        <f>""</f>
        <v/>
      </c>
      <c r="R43">
        <f>""</f>
        <v/>
      </c>
      <c r="S43">
        <f>""</f>
        <v/>
      </c>
      <c r="T43">
        <f>""</f>
        <v/>
      </c>
      <c r="U43">
        <f>""</f>
        <v/>
      </c>
    </row>
    <row r="44">
      <c r="A44" s="14" t="n"/>
      <c r="B44" s="14" t="n"/>
      <c r="C44" s="15" t="n"/>
      <c r="D44" s="15" t="n"/>
      <c r="E44" s="16" t="n"/>
      <c r="F44" s="14" t="n"/>
      <c r="G44" s="30" t="n"/>
      <c r="H44" s="31" t="n"/>
      <c r="I44" s="15" t="n"/>
      <c r="J44" s="15" t="n"/>
      <c r="K44" s="14" t="n"/>
      <c r="L44" s="32">
        <f>IF(OR(A44="",D44=""),"",IFERROR(VLOOKUP(D44,'Parámetros'!$A$4:$B$9,2,FALSE),""))</f>
        <v/>
      </c>
      <c r="M44" s="32">
        <f>IF(B44="","",SUMIFS($G$4:$G$103,$B$4:$B$103,B44,$K$4:$K$103,"&lt;&gt;"&amp;'Parámetros'!$H$7))</f>
        <v/>
      </c>
      <c r="N44" s="32">
        <f>IF(OR(B44="",L44="",M44=""),"",L44-M44)</f>
        <v/>
      </c>
      <c r="O44" s="20">
        <f>IF(A44="","",IF(COUNTIF($A$4:$A$103,A44)&gt;1,"Comprobar expediente duplicado",IF(OR(B44="",C44="",D44="",E44="",F44="",G44="",H44="",I44="",J44="",K44=""),"Completar datos",IF(L44="","Comprobar capacidad del servicio",IF(COUNTIFS($B$4:$B$103,B44,$D$4:$D$103,"&lt;&gt;"&amp;D44)+COUNTIFS($B$4:$B$103,B44,$E$4:$E$103,"&lt;&gt;"&amp;E44)+COUNTIFS($B$4:$B$103,B44,$F$4:$F$103,"&lt;&gt;"&amp;F44)&gt;0,"Comprobar datos de salida",IFERROR(IF(N44&lt;0,"Comprobar exceso de capacidad",IF(N44&lt;=$Z$2,"Comprobar disponibilidad baja",IF(OR(K44='Parámetros'!$H$5,K44='Parámetros'!$H$6),"Comprobar confirmación","Sin aviso"))),"Comprobar datos"))))))</f>
        <v/>
      </c>
      <c r="Q44">
        <f>""</f>
        <v/>
      </c>
      <c r="R44">
        <f>""</f>
        <v/>
      </c>
      <c r="S44">
        <f>""</f>
        <v/>
      </c>
      <c r="T44">
        <f>""</f>
        <v/>
      </c>
      <c r="U44">
        <f>""</f>
        <v/>
      </c>
    </row>
    <row r="45">
      <c r="A45" s="14" t="n"/>
      <c r="B45" s="14" t="n"/>
      <c r="C45" s="15" t="n"/>
      <c r="D45" s="15" t="n"/>
      <c r="E45" s="16" t="n"/>
      <c r="F45" s="14" t="n"/>
      <c r="G45" s="30" t="n"/>
      <c r="H45" s="31" t="n"/>
      <c r="I45" s="15" t="n"/>
      <c r="J45" s="15" t="n"/>
      <c r="K45" s="14" t="n"/>
      <c r="L45" s="33">
        <f>IF(OR(A45="",D45=""),"",IFERROR(VLOOKUP(D45,'Parámetros'!$A$4:$B$9,2,FALSE),""))</f>
        <v/>
      </c>
      <c r="M45" s="33">
        <f>IF(B45="","",SUMIFS($G$4:$G$103,$B$4:$B$103,B45,$K$4:$K$103,"&lt;&gt;"&amp;'Parámetros'!$H$7))</f>
        <v/>
      </c>
      <c r="N45" s="33">
        <f>IF(OR(B45="",L45="",M45=""),"",L45-M45)</f>
        <v/>
      </c>
      <c r="O45" s="22">
        <f>IF(A45="","",IF(COUNTIF($A$4:$A$103,A45)&gt;1,"Comprobar expediente duplicado",IF(OR(B45="",C45="",D45="",E45="",F45="",G45="",H45="",I45="",J45="",K45=""),"Completar datos",IF(L45="","Comprobar capacidad del servicio",IF(COUNTIFS($B$4:$B$103,B45,$D$4:$D$103,"&lt;&gt;"&amp;D45)+COUNTIFS($B$4:$B$103,B45,$E$4:$E$103,"&lt;&gt;"&amp;E45)+COUNTIFS($B$4:$B$103,B45,$F$4:$F$103,"&lt;&gt;"&amp;F45)&gt;0,"Comprobar datos de salida",IFERROR(IF(N45&lt;0,"Comprobar exceso de capacidad",IF(N45&lt;=$Z$2,"Comprobar disponibilidad baja",IF(OR(K45='Parámetros'!$H$5,K45='Parámetros'!$H$6),"Comprobar confirmación","Sin aviso"))),"Comprobar datos"))))))</f>
        <v/>
      </c>
      <c r="Q45">
        <f>""</f>
        <v/>
      </c>
      <c r="R45">
        <f>""</f>
        <v/>
      </c>
      <c r="S45">
        <f>""</f>
        <v/>
      </c>
      <c r="T45">
        <f>""</f>
        <v/>
      </c>
      <c r="U45">
        <f>""</f>
        <v/>
      </c>
    </row>
    <row r="46">
      <c r="A46" s="14" t="n"/>
      <c r="B46" s="14" t="n"/>
      <c r="C46" s="15" t="n"/>
      <c r="D46" s="15" t="n"/>
      <c r="E46" s="16" t="n"/>
      <c r="F46" s="14" t="n"/>
      <c r="G46" s="30" t="n"/>
      <c r="H46" s="31" t="n"/>
      <c r="I46" s="15" t="n"/>
      <c r="J46" s="15" t="n"/>
      <c r="K46" s="14" t="n"/>
      <c r="L46" s="32">
        <f>IF(OR(A46="",D46=""),"",IFERROR(VLOOKUP(D46,'Parámetros'!$A$4:$B$9,2,FALSE),""))</f>
        <v/>
      </c>
      <c r="M46" s="32">
        <f>IF(B46="","",SUMIFS($G$4:$G$103,$B$4:$B$103,B46,$K$4:$K$103,"&lt;&gt;"&amp;'Parámetros'!$H$7))</f>
        <v/>
      </c>
      <c r="N46" s="32">
        <f>IF(OR(B46="",L46="",M46=""),"",L46-M46)</f>
        <v/>
      </c>
      <c r="O46" s="20">
        <f>IF(A46="","",IF(COUNTIF($A$4:$A$103,A46)&gt;1,"Comprobar expediente duplicado",IF(OR(B46="",C46="",D46="",E46="",F46="",G46="",H46="",I46="",J46="",K46=""),"Completar datos",IF(L46="","Comprobar capacidad del servicio",IF(COUNTIFS($B$4:$B$103,B46,$D$4:$D$103,"&lt;&gt;"&amp;D46)+COUNTIFS($B$4:$B$103,B46,$E$4:$E$103,"&lt;&gt;"&amp;E46)+COUNTIFS($B$4:$B$103,B46,$F$4:$F$103,"&lt;&gt;"&amp;F46)&gt;0,"Comprobar datos de salida",IFERROR(IF(N46&lt;0,"Comprobar exceso de capacidad",IF(N46&lt;=$Z$2,"Comprobar disponibilidad baja",IF(OR(K46='Parámetros'!$H$5,K46='Parámetros'!$H$6),"Comprobar confirmación","Sin aviso"))),"Comprobar datos"))))))</f>
        <v/>
      </c>
      <c r="Q46">
        <f>""</f>
        <v/>
      </c>
      <c r="R46">
        <f>""</f>
        <v/>
      </c>
      <c r="S46">
        <f>""</f>
        <v/>
      </c>
      <c r="T46">
        <f>""</f>
        <v/>
      </c>
      <c r="U46">
        <f>""</f>
        <v/>
      </c>
    </row>
    <row r="47">
      <c r="A47" s="14" t="n"/>
      <c r="B47" s="14" t="n"/>
      <c r="C47" s="15" t="n"/>
      <c r="D47" s="15" t="n"/>
      <c r="E47" s="16" t="n"/>
      <c r="F47" s="14" t="n"/>
      <c r="G47" s="30" t="n"/>
      <c r="H47" s="31" t="n"/>
      <c r="I47" s="15" t="n"/>
      <c r="J47" s="15" t="n"/>
      <c r="K47" s="14" t="n"/>
      <c r="L47" s="33">
        <f>IF(OR(A47="",D47=""),"",IFERROR(VLOOKUP(D47,'Parámetros'!$A$4:$B$9,2,FALSE),""))</f>
        <v/>
      </c>
      <c r="M47" s="33">
        <f>IF(B47="","",SUMIFS($G$4:$G$103,$B$4:$B$103,B47,$K$4:$K$103,"&lt;&gt;"&amp;'Parámetros'!$H$7))</f>
        <v/>
      </c>
      <c r="N47" s="33">
        <f>IF(OR(B47="",L47="",M47=""),"",L47-M47)</f>
        <v/>
      </c>
      <c r="O47" s="22">
        <f>IF(A47="","",IF(COUNTIF($A$4:$A$103,A47)&gt;1,"Comprobar expediente duplicado",IF(OR(B47="",C47="",D47="",E47="",F47="",G47="",H47="",I47="",J47="",K47=""),"Completar datos",IF(L47="","Comprobar capacidad del servicio",IF(COUNTIFS($B$4:$B$103,B47,$D$4:$D$103,"&lt;&gt;"&amp;D47)+COUNTIFS($B$4:$B$103,B47,$E$4:$E$103,"&lt;&gt;"&amp;E47)+COUNTIFS($B$4:$B$103,B47,$F$4:$F$103,"&lt;&gt;"&amp;F47)&gt;0,"Comprobar datos de salida",IFERROR(IF(N47&lt;0,"Comprobar exceso de capacidad",IF(N47&lt;=$Z$2,"Comprobar disponibilidad baja",IF(OR(K47='Parámetros'!$H$5,K47='Parámetros'!$H$6),"Comprobar confirmación","Sin aviso"))),"Comprobar datos"))))))</f>
        <v/>
      </c>
      <c r="Q47">
        <f>""</f>
        <v/>
      </c>
      <c r="R47">
        <f>""</f>
        <v/>
      </c>
      <c r="S47">
        <f>""</f>
        <v/>
      </c>
      <c r="T47">
        <f>""</f>
        <v/>
      </c>
      <c r="U47">
        <f>""</f>
        <v/>
      </c>
    </row>
    <row r="48">
      <c r="A48" s="14" t="n"/>
      <c r="B48" s="14" t="n"/>
      <c r="C48" s="15" t="n"/>
      <c r="D48" s="15" t="n"/>
      <c r="E48" s="16" t="n"/>
      <c r="F48" s="14" t="n"/>
      <c r="G48" s="30" t="n"/>
      <c r="H48" s="31" t="n"/>
      <c r="I48" s="15" t="n"/>
      <c r="J48" s="15" t="n"/>
      <c r="K48" s="14" t="n"/>
      <c r="L48" s="32">
        <f>IF(OR(A48="",D48=""),"",IFERROR(VLOOKUP(D48,'Parámetros'!$A$4:$B$9,2,FALSE),""))</f>
        <v/>
      </c>
      <c r="M48" s="32">
        <f>IF(B48="","",SUMIFS($G$4:$G$103,$B$4:$B$103,B48,$K$4:$K$103,"&lt;&gt;"&amp;'Parámetros'!$H$7))</f>
        <v/>
      </c>
      <c r="N48" s="32">
        <f>IF(OR(B48="",L48="",M48=""),"",L48-M48)</f>
        <v/>
      </c>
      <c r="O48" s="20">
        <f>IF(A48="","",IF(COUNTIF($A$4:$A$103,A48)&gt;1,"Comprobar expediente duplicado",IF(OR(B48="",C48="",D48="",E48="",F48="",G48="",H48="",I48="",J48="",K48=""),"Completar datos",IF(L48="","Comprobar capacidad del servicio",IF(COUNTIFS($B$4:$B$103,B48,$D$4:$D$103,"&lt;&gt;"&amp;D48)+COUNTIFS($B$4:$B$103,B48,$E$4:$E$103,"&lt;&gt;"&amp;E48)+COUNTIFS($B$4:$B$103,B48,$F$4:$F$103,"&lt;&gt;"&amp;F48)&gt;0,"Comprobar datos de salida",IFERROR(IF(N48&lt;0,"Comprobar exceso de capacidad",IF(N48&lt;=$Z$2,"Comprobar disponibilidad baja",IF(OR(K48='Parámetros'!$H$5,K48='Parámetros'!$H$6),"Comprobar confirmación","Sin aviso"))),"Comprobar datos"))))))</f>
        <v/>
      </c>
      <c r="Q48">
        <f>""</f>
        <v/>
      </c>
      <c r="R48">
        <f>""</f>
        <v/>
      </c>
      <c r="S48">
        <f>""</f>
        <v/>
      </c>
      <c r="T48">
        <f>""</f>
        <v/>
      </c>
      <c r="U48">
        <f>""</f>
        <v/>
      </c>
    </row>
    <row r="49">
      <c r="A49" s="14" t="n"/>
      <c r="B49" s="14" t="n"/>
      <c r="C49" s="15" t="n"/>
      <c r="D49" s="15" t="n"/>
      <c r="E49" s="16" t="n"/>
      <c r="F49" s="14" t="n"/>
      <c r="G49" s="30" t="n"/>
      <c r="H49" s="31" t="n"/>
      <c r="I49" s="15" t="n"/>
      <c r="J49" s="15" t="n"/>
      <c r="K49" s="14" t="n"/>
      <c r="L49" s="33">
        <f>IF(OR(A49="",D49=""),"",IFERROR(VLOOKUP(D49,'Parámetros'!$A$4:$B$9,2,FALSE),""))</f>
        <v/>
      </c>
      <c r="M49" s="33">
        <f>IF(B49="","",SUMIFS($G$4:$G$103,$B$4:$B$103,B49,$K$4:$K$103,"&lt;&gt;"&amp;'Parámetros'!$H$7))</f>
        <v/>
      </c>
      <c r="N49" s="33">
        <f>IF(OR(B49="",L49="",M49=""),"",L49-M49)</f>
        <v/>
      </c>
      <c r="O49" s="22">
        <f>IF(A49="","",IF(COUNTIF($A$4:$A$103,A49)&gt;1,"Comprobar expediente duplicado",IF(OR(B49="",C49="",D49="",E49="",F49="",G49="",H49="",I49="",J49="",K49=""),"Completar datos",IF(L49="","Comprobar capacidad del servicio",IF(COUNTIFS($B$4:$B$103,B49,$D$4:$D$103,"&lt;&gt;"&amp;D49)+COUNTIFS($B$4:$B$103,B49,$E$4:$E$103,"&lt;&gt;"&amp;E49)+COUNTIFS($B$4:$B$103,B49,$F$4:$F$103,"&lt;&gt;"&amp;F49)&gt;0,"Comprobar datos de salida",IFERROR(IF(N49&lt;0,"Comprobar exceso de capacidad",IF(N49&lt;=$Z$2,"Comprobar disponibilidad baja",IF(OR(K49='Parámetros'!$H$5,K49='Parámetros'!$H$6),"Comprobar confirmación","Sin aviso"))),"Comprobar datos"))))))</f>
        <v/>
      </c>
      <c r="Q49">
        <f>""</f>
        <v/>
      </c>
      <c r="R49">
        <f>""</f>
        <v/>
      </c>
      <c r="S49">
        <f>""</f>
        <v/>
      </c>
      <c r="T49">
        <f>""</f>
        <v/>
      </c>
      <c r="U49">
        <f>""</f>
        <v/>
      </c>
    </row>
    <row r="50">
      <c r="A50" s="14" t="n"/>
      <c r="B50" s="14" t="n"/>
      <c r="C50" s="15" t="n"/>
      <c r="D50" s="15" t="n"/>
      <c r="E50" s="16" t="n"/>
      <c r="F50" s="14" t="n"/>
      <c r="G50" s="30" t="n"/>
      <c r="H50" s="31" t="n"/>
      <c r="I50" s="15" t="n"/>
      <c r="J50" s="15" t="n"/>
      <c r="K50" s="14" t="n"/>
      <c r="L50" s="32">
        <f>IF(OR(A50="",D50=""),"",IFERROR(VLOOKUP(D50,'Parámetros'!$A$4:$B$9,2,FALSE),""))</f>
        <v/>
      </c>
      <c r="M50" s="32">
        <f>IF(B50="","",SUMIFS($G$4:$G$103,$B$4:$B$103,B50,$K$4:$K$103,"&lt;&gt;"&amp;'Parámetros'!$H$7))</f>
        <v/>
      </c>
      <c r="N50" s="32">
        <f>IF(OR(B50="",L50="",M50=""),"",L50-M50)</f>
        <v/>
      </c>
      <c r="O50" s="20">
        <f>IF(A50="","",IF(COUNTIF($A$4:$A$103,A50)&gt;1,"Comprobar expediente duplicado",IF(OR(B50="",C50="",D50="",E50="",F50="",G50="",H50="",I50="",J50="",K50=""),"Completar datos",IF(L50="","Comprobar capacidad del servicio",IF(COUNTIFS($B$4:$B$103,B50,$D$4:$D$103,"&lt;&gt;"&amp;D50)+COUNTIFS($B$4:$B$103,B50,$E$4:$E$103,"&lt;&gt;"&amp;E50)+COUNTIFS($B$4:$B$103,B50,$F$4:$F$103,"&lt;&gt;"&amp;F50)&gt;0,"Comprobar datos de salida",IFERROR(IF(N50&lt;0,"Comprobar exceso de capacidad",IF(N50&lt;=$Z$2,"Comprobar disponibilidad baja",IF(OR(K50='Parámetros'!$H$5,K50='Parámetros'!$H$6),"Comprobar confirmación","Sin aviso"))),"Comprobar datos"))))))</f>
        <v/>
      </c>
      <c r="Q50">
        <f>""</f>
        <v/>
      </c>
      <c r="R50">
        <f>""</f>
        <v/>
      </c>
      <c r="S50">
        <f>""</f>
        <v/>
      </c>
      <c r="T50">
        <f>""</f>
        <v/>
      </c>
      <c r="U50">
        <f>""</f>
        <v/>
      </c>
    </row>
    <row r="51">
      <c r="A51" s="14" t="n"/>
      <c r="B51" s="14" t="n"/>
      <c r="C51" s="15" t="n"/>
      <c r="D51" s="15" t="n"/>
      <c r="E51" s="16" t="n"/>
      <c r="F51" s="14" t="n"/>
      <c r="G51" s="30" t="n"/>
      <c r="H51" s="31" t="n"/>
      <c r="I51" s="15" t="n"/>
      <c r="J51" s="15" t="n"/>
      <c r="K51" s="14" t="n"/>
      <c r="L51" s="33">
        <f>IF(OR(A51="",D51=""),"",IFERROR(VLOOKUP(D51,'Parámetros'!$A$4:$B$9,2,FALSE),""))</f>
        <v/>
      </c>
      <c r="M51" s="33">
        <f>IF(B51="","",SUMIFS($G$4:$G$103,$B$4:$B$103,B51,$K$4:$K$103,"&lt;&gt;"&amp;'Parámetros'!$H$7))</f>
        <v/>
      </c>
      <c r="N51" s="33">
        <f>IF(OR(B51="",L51="",M51=""),"",L51-M51)</f>
        <v/>
      </c>
      <c r="O51" s="22">
        <f>IF(A51="","",IF(COUNTIF($A$4:$A$103,A51)&gt;1,"Comprobar expediente duplicado",IF(OR(B51="",C51="",D51="",E51="",F51="",G51="",H51="",I51="",J51="",K51=""),"Completar datos",IF(L51="","Comprobar capacidad del servicio",IF(COUNTIFS($B$4:$B$103,B51,$D$4:$D$103,"&lt;&gt;"&amp;D51)+COUNTIFS($B$4:$B$103,B51,$E$4:$E$103,"&lt;&gt;"&amp;E51)+COUNTIFS($B$4:$B$103,B51,$F$4:$F$103,"&lt;&gt;"&amp;F51)&gt;0,"Comprobar datos de salida",IFERROR(IF(N51&lt;0,"Comprobar exceso de capacidad",IF(N51&lt;=$Z$2,"Comprobar disponibilidad baja",IF(OR(K51='Parámetros'!$H$5,K51='Parámetros'!$H$6),"Comprobar confirmación","Sin aviso"))),"Comprobar datos"))))))</f>
        <v/>
      </c>
      <c r="Q51">
        <f>""</f>
        <v/>
      </c>
      <c r="R51">
        <f>""</f>
        <v/>
      </c>
      <c r="S51">
        <f>""</f>
        <v/>
      </c>
      <c r="T51">
        <f>""</f>
        <v/>
      </c>
      <c r="U51">
        <f>""</f>
        <v/>
      </c>
    </row>
    <row r="52">
      <c r="A52" s="14" t="n"/>
      <c r="B52" s="14" t="n"/>
      <c r="C52" s="15" t="n"/>
      <c r="D52" s="15" t="n"/>
      <c r="E52" s="16" t="n"/>
      <c r="F52" s="14" t="n"/>
      <c r="G52" s="30" t="n"/>
      <c r="H52" s="31" t="n"/>
      <c r="I52" s="15" t="n"/>
      <c r="J52" s="15" t="n"/>
      <c r="K52" s="14" t="n"/>
      <c r="L52" s="32">
        <f>IF(OR(A52="",D52=""),"",IFERROR(VLOOKUP(D52,'Parámetros'!$A$4:$B$9,2,FALSE),""))</f>
        <v/>
      </c>
      <c r="M52" s="32">
        <f>IF(B52="","",SUMIFS($G$4:$G$103,$B$4:$B$103,B52,$K$4:$K$103,"&lt;&gt;"&amp;'Parámetros'!$H$7))</f>
        <v/>
      </c>
      <c r="N52" s="32">
        <f>IF(OR(B52="",L52="",M52=""),"",L52-M52)</f>
        <v/>
      </c>
      <c r="O52" s="20">
        <f>IF(A52="","",IF(COUNTIF($A$4:$A$103,A52)&gt;1,"Comprobar expediente duplicado",IF(OR(B52="",C52="",D52="",E52="",F52="",G52="",H52="",I52="",J52="",K52=""),"Completar datos",IF(L52="","Comprobar capacidad del servicio",IF(COUNTIFS($B$4:$B$103,B52,$D$4:$D$103,"&lt;&gt;"&amp;D52)+COUNTIFS($B$4:$B$103,B52,$E$4:$E$103,"&lt;&gt;"&amp;E52)+COUNTIFS($B$4:$B$103,B52,$F$4:$F$103,"&lt;&gt;"&amp;F52)&gt;0,"Comprobar datos de salida",IFERROR(IF(N52&lt;0,"Comprobar exceso de capacidad",IF(N52&lt;=$Z$2,"Comprobar disponibilidad baja",IF(OR(K52='Parámetros'!$H$5,K52='Parámetros'!$H$6),"Comprobar confirmación","Sin aviso"))),"Comprobar datos"))))))</f>
        <v/>
      </c>
      <c r="Q52">
        <f>""</f>
        <v/>
      </c>
      <c r="R52">
        <f>""</f>
        <v/>
      </c>
      <c r="S52">
        <f>""</f>
        <v/>
      </c>
      <c r="T52">
        <f>""</f>
        <v/>
      </c>
      <c r="U52">
        <f>""</f>
        <v/>
      </c>
    </row>
    <row r="53">
      <c r="A53" s="14" t="n"/>
      <c r="B53" s="14" t="n"/>
      <c r="C53" s="15" t="n"/>
      <c r="D53" s="15" t="n"/>
      <c r="E53" s="16" t="n"/>
      <c r="F53" s="14" t="n"/>
      <c r="G53" s="30" t="n"/>
      <c r="H53" s="31" t="n"/>
      <c r="I53" s="15" t="n"/>
      <c r="J53" s="15" t="n"/>
      <c r="K53" s="14" t="n"/>
      <c r="L53" s="33">
        <f>IF(OR(A53="",D53=""),"",IFERROR(VLOOKUP(D53,'Parámetros'!$A$4:$B$9,2,FALSE),""))</f>
        <v/>
      </c>
      <c r="M53" s="33">
        <f>IF(B53="","",SUMIFS($G$4:$G$103,$B$4:$B$103,B53,$K$4:$K$103,"&lt;&gt;"&amp;'Parámetros'!$H$7))</f>
        <v/>
      </c>
      <c r="N53" s="33">
        <f>IF(OR(B53="",L53="",M53=""),"",L53-M53)</f>
        <v/>
      </c>
      <c r="O53" s="22">
        <f>IF(A53="","",IF(COUNTIF($A$4:$A$103,A53)&gt;1,"Comprobar expediente duplicado",IF(OR(B53="",C53="",D53="",E53="",F53="",G53="",H53="",I53="",J53="",K53=""),"Completar datos",IF(L53="","Comprobar capacidad del servicio",IF(COUNTIFS($B$4:$B$103,B53,$D$4:$D$103,"&lt;&gt;"&amp;D53)+COUNTIFS($B$4:$B$103,B53,$E$4:$E$103,"&lt;&gt;"&amp;E53)+COUNTIFS($B$4:$B$103,B53,$F$4:$F$103,"&lt;&gt;"&amp;F53)&gt;0,"Comprobar datos de salida",IFERROR(IF(N53&lt;0,"Comprobar exceso de capacidad",IF(N53&lt;=$Z$2,"Comprobar disponibilidad baja",IF(OR(K53='Parámetros'!$H$5,K53='Parámetros'!$H$6),"Comprobar confirmación","Sin aviso"))),"Comprobar datos"))))))</f>
        <v/>
      </c>
      <c r="Q53">
        <f>""</f>
        <v/>
      </c>
      <c r="R53">
        <f>""</f>
        <v/>
      </c>
      <c r="S53">
        <f>""</f>
        <v/>
      </c>
      <c r="T53">
        <f>""</f>
        <v/>
      </c>
      <c r="U53">
        <f>""</f>
        <v/>
      </c>
    </row>
    <row r="54">
      <c r="A54" s="14" t="n"/>
      <c r="B54" s="14" t="n"/>
      <c r="C54" s="15" t="n"/>
      <c r="D54" s="15" t="n"/>
      <c r="E54" s="16" t="n"/>
      <c r="F54" s="14" t="n"/>
      <c r="G54" s="30" t="n"/>
      <c r="H54" s="31" t="n"/>
      <c r="I54" s="15" t="n"/>
      <c r="J54" s="15" t="n"/>
      <c r="K54" s="14" t="n"/>
      <c r="L54" s="32">
        <f>IF(OR(A54="",D54=""),"",IFERROR(VLOOKUP(D54,'Parámetros'!$A$4:$B$9,2,FALSE),""))</f>
        <v/>
      </c>
      <c r="M54" s="32">
        <f>IF(B54="","",SUMIFS($G$4:$G$103,$B$4:$B$103,B54,$K$4:$K$103,"&lt;&gt;"&amp;'Parámetros'!$H$7))</f>
        <v/>
      </c>
      <c r="N54" s="32">
        <f>IF(OR(B54="",L54="",M54=""),"",L54-M54)</f>
        <v/>
      </c>
      <c r="O54" s="20">
        <f>IF(A54="","",IF(COUNTIF($A$4:$A$103,A54)&gt;1,"Comprobar expediente duplicado",IF(OR(B54="",C54="",D54="",E54="",F54="",G54="",H54="",I54="",J54="",K54=""),"Completar datos",IF(L54="","Comprobar capacidad del servicio",IF(COUNTIFS($B$4:$B$103,B54,$D$4:$D$103,"&lt;&gt;"&amp;D54)+COUNTIFS($B$4:$B$103,B54,$E$4:$E$103,"&lt;&gt;"&amp;E54)+COUNTIFS($B$4:$B$103,B54,$F$4:$F$103,"&lt;&gt;"&amp;F54)&gt;0,"Comprobar datos de salida",IFERROR(IF(N54&lt;0,"Comprobar exceso de capacidad",IF(N54&lt;=$Z$2,"Comprobar disponibilidad baja",IF(OR(K54='Parámetros'!$H$5,K54='Parámetros'!$H$6),"Comprobar confirmación","Sin aviso"))),"Comprobar datos"))))))</f>
        <v/>
      </c>
      <c r="Q54">
        <f>""</f>
        <v/>
      </c>
      <c r="R54">
        <f>""</f>
        <v/>
      </c>
      <c r="S54">
        <f>""</f>
        <v/>
      </c>
      <c r="T54">
        <f>""</f>
        <v/>
      </c>
      <c r="U54">
        <f>""</f>
        <v/>
      </c>
    </row>
    <row r="55">
      <c r="A55" s="14" t="n"/>
      <c r="B55" s="14" t="n"/>
      <c r="C55" s="15" t="n"/>
      <c r="D55" s="15" t="n"/>
      <c r="E55" s="16" t="n"/>
      <c r="F55" s="14" t="n"/>
      <c r="G55" s="30" t="n"/>
      <c r="H55" s="31" t="n"/>
      <c r="I55" s="15" t="n"/>
      <c r="J55" s="15" t="n"/>
      <c r="K55" s="14" t="n"/>
      <c r="L55" s="33">
        <f>IF(OR(A55="",D55=""),"",IFERROR(VLOOKUP(D55,'Parámetros'!$A$4:$B$9,2,FALSE),""))</f>
        <v/>
      </c>
      <c r="M55" s="33">
        <f>IF(B55="","",SUMIFS($G$4:$G$103,$B$4:$B$103,B55,$K$4:$K$103,"&lt;&gt;"&amp;'Parámetros'!$H$7))</f>
        <v/>
      </c>
      <c r="N55" s="33">
        <f>IF(OR(B55="",L55="",M55=""),"",L55-M55)</f>
        <v/>
      </c>
      <c r="O55" s="22">
        <f>IF(A55="","",IF(COUNTIF($A$4:$A$103,A55)&gt;1,"Comprobar expediente duplicado",IF(OR(B55="",C55="",D55="",E55="",F55="",G55="",H55="",I55="",J55="",K55=""),"Completar datos",IF(L55="","Comprobar capacidad del servicio",IF(COUNTIFS($B$4:$B$103,B55,$D$4:$D$103,"&lt;&gt;"&amp;D55)+COUNTIFS($B$4:$B$103,B55,$E$4:$E$103,"&lt;&gt;"&amp;E55)+COUNTIFS($B$4:$B$103,B55,$F$4:$F$103,"&lt;&gt;"&amp;F55)&gt;0,"Comprobar datos de salida",IFERROR(IF(N55&lt;0,"Comprobar exceso de capacidad",IF(N55&lt;=$Z$2,"Comprobar disponibilidad baja",IF(OR(K55='Parámetros'!$H$5,K55='Parámetros'!$H$6),"Comprobar confirmación","Sin aviso"))),"Comprobar datos"))))))</f>
        <v/>
      </c>
      <c r="Q55">
        <f>""</f>
        <v/>
      </c>
      <c r="R55">
        <f>""</f>
        <v/>
      </c>
      <c r="S55">
        <f>""</f>
        <v/>
      </c>
      <c r="T55">
        <f>""</f>
        <v/>
      </c>
      <c r="U55">
        <f>""</f>
        <v/>
      </c>
    </row>
    <row r="56">
      <c r="A56" s="14" t="n"/>
      <c r="B56" s="14" t="n"/>
      <c r="C56" s="15" t="n"/>
      <c r="D56" s="15" t="n"/>
      <c r="E56" s="16" t="n"/>
      <c r="F56" s="14" t="n"/>
      <c r="G56" s="30" t="n"/>
      <c r="H56" s="31" t="n"/>
      <c r="I56" s="15" t="n"/>
      <c r="J56" s="15" t="n"/>
      <c r="K56" s="14" t="n"/>
      <c r="L56" s="32">
        <f>IF(OR(A56="",D56=""),"",IFERROR(VLOOKUP(D56,'Parámetros'!$A$4:$B$9,2,FALSE),""))</f>
        <v/>
      </c>
      <c r="M56" s="32">
        <f>IF(B56="","",SUMIFS($G$4:$G$103,$B$4:$B$103,B56,$K$4:$K$103,"&lt;&gt;"&amp;'Parámetros'!$H$7))</f>
        <v/>
      </c>
      <c r="N56" s="32">
        <f>IF(OR(B56="",L56="",M56=""),"",L56-M56)</f>
        <v/>
      </c>
      <c r="O56" s="20">
        <f>IF(A56="","",IF(COUNTIF($A$4:$A$103,A56)&gt;1,"Comprobar expediente duplicado",IF(OR(B56="",C56="",D56="",E56="",F56="",G56="",H56="",I56="",J56="",K56=""),"Completar datos",IF(L56="","Comprobar capacidad del servicio",IF(COUNTIFS($B$4:$B$103,B56,$D$4:$D$103,"&lt;&gt;"&amp;D56)+COUNTIFS($B$4:$B$103,B56,$E$4:$E$103,"&lt;&gt;"&amp;E56)+COUNTIFS($B$4:$B$103,B56,$F$4:$F$103,"&lt;&gt;"&amp;F56)&gt;0,"Comprobar datos de salida",IFERROR(IF(N56&lt;0,"Comprobar exceso de capacidad",IF(N56&lt;=$Z$2,"Comprobar disponibilidad baja",IF(OR(K56='Parámetros'!$H$5,K56='Parámetros'!$H$6),"Comprobar confirmación","Sin aviso"))),"Comprobar datos"))))))</f>
        <v/>
      </c>
      <c r="Q56">
        <f>""</f>
        <v/>
      </c>
      <c r="R56">
        <f>""</f>
        <v/>
      </c>
      <c r="S56">
        <f>""</f>
        <v/>
      </c>
      <c r="T56">
        <f>""</f>
        <v/>
      </c>
      <c r="U56">
        <f>""</f>
        <v/>
      </c>
    </row>
    <row r="57">
      <c r="A57" s="14" t="n"/>
      <c r="B57" s="14" t="n"/>
      <c r="C57" s="15" t="n"/>
      <c r="D57" s="15" t="n"/>
      <c r="E57" s="16" t="n"/>
      <c r="F57" s="14" t="n"/>
      <c r="G57" s="30" t="n"/>
      <c r="H57" s="31" t="n"/>
      <c r="I57" s="15" t="n"/>
      <c r="J57" s="15" t="n"/>
      <c r="K57" s="14" t="n"/>
      <c r="L57" s="33">
        <f>IF(OR(A57="",D57=""),"",IFERROR(VLOOKUP(D57,'Parámetros'!$A$4:$B$9,2,FALSE),""))</f>
        <v/>
      </c>
      <c r="M57" s="33">
        <f>IF(B57="","",SUMIFS($G$4:$G$103,$B$4:$B$103,B57,$K$4:$K$103,"&lt;&gt;"&amp;'Parámetros'!$H$7))</f>
        <v/>
      </c>
      <c r="N57" s="33">
        <f>IF(OR(B57="",L57="",M57=""),"",L57-M57)</f>
        <v/>
      </c>
      <c r="O57" s="22">
        <f>IF(A57="","",IF(COUNTIF($A$4:$A$103,A57)&gt;1,"Comprobar expediente duplicado",IF(OR(B57="",C57="",D57="",E57="",F57="",G57="",H57="",I57="",J57="",K57=""),"Completar datos",IF(L57="","Comprobar capacidad del servicio",IF(COUNTIFS($B$4:$B$103,B57,$D$4:$D$103,"&lt;&gt;"&amp;D57)+COUNTIFS($B$4:$B$103,B57,$E$4:$E$103,"&lt;&gt;"&amp;E57)+COUNTIFS($B$4:$B$103,B57,$F$4:$F$103,"&lt;&gt;"&amp;F57)&gt;0,"Comprobar datos de salida",IFERROR(IF(N57&lt;0,"Comprobar exceso de capacidad",IF(N57&lt;=$Z$2,"Comprobar disponibilidad baja",IF(OR(K57='Parámetros'!$H$5,K57='Parámetros'!$H$6),"Comprobar confirmación","Sin aviso"))),"Comprobar datos"))))))</f>
        <v/>
      </c>
      <c r="Q57">
        <f>""</f>
        <v/>
      </c>
      <c r="R57">
        <f>""</f>
        <v/>
      </c>
      <c r="S57">
        <f>""</f>
        <v/>
      </c>
      <c r="T57">
        <f>""</f>
        <v/>
      </c>
      <c r="U57">
        <f>""</f>
        <v/>
      </c>
    </row>
    <row r="58">
      <c r="A58" s="14" t="n"/>
      <c r="B58" s="14" t="n"/>
      <c r="C58" s="15" t="n"/>
      <c r="D58" s="15" t="n"/>
      <c r="E58" s="16" t="n"/>
      <c r="F58" s="14" t="n"/>
      <c r="G58" s="30" t="n"/>
      <c r="H58" s="31" t="n"/>
      <c r="I58" s="15" t="n"/>
      <c r="J58" s="15" t="n"/>
      <c r="K58" s="14" t="n"/>
      <c r="L58" s="32">
        <f>IF(OR(A58="",D58=""),"",IFERROR(VLOOKUP(D58,'Parámetros'!$A$4:$B$9,2,FALSE),""))</f>
        <v/>
      </c>
      <c r="M58" s="32">
        <f>IF(B58="","",SUMIFS($G$4:$G$103,$B$4:$B$103,B58,$K$4:$K$103,"&lt;&gt;"&amp;'Parámetros'!$H$7))</f>
        <v/>
      </c>
      <c r="N58" s="32">
        <f>IF(OR(B58="",L58="",M58=""),"",L58-M58)</f>
        <v/>
      </c>
      <c r="O58" s="20">
        <f>IF(A58="","",IF(COUNTIF($A$4:$A$103,A58)&gt;1,"Comprobar expediente duplicado",IF(OR(B58="",C58="",D58="",E58="",F58="",G58="",H58="",I58="",J58="",K58=""),"Completar datos",IF(L58="","Comprobar capacidad del servicio",IF(COUNTIFS($B$4:$B$103,B58,$D$4:$D$103,"&lt;&gt;"&amp;D58)+COUNTIFS($B$4:$B$103,B58,$E$4:$E$103,"&lt;&gt;"&amp;E58)+COUNTIFS($B$4:$B$103,B58,$F$4:$F$103,"&lt;&gt;"&amp;F58)&gt;0,"Comprobar datos de salida",IFERROR(IF(N58&lt;0,"Comprobar exceso de capacidad",IF(N58&lt;=$Z$2,"Comprobar disponibilidad baja",IF(OR(K58='Parámetros'!$H$5,K58='Parámetros'!$H$6),"Comprobar confirmación","Sin aviso"))),"Comprobar datos"))))))</f>
        <v/>
      </c>
      <c r="Q58">
        <f>""</f>
        <v/>
      </c>
      <c r="R58">
        <f>""</f>
        <v/>
      </c>
      <c r="S58">
        <f>""</f>
        <v/>
      </c>
      <c r="T58">
        <f>""</f>
        <v/>
      </c>
      <c r="U58">
        <f>""</f>
        <v/>
      </c>
    </row>
    <row r="59">
      <c r="A59" s="14" t="n"/>
      <c r="B59" s="14" t="n"/>
      <c r="C59" s="15" t="n"/>
      <c r="D59" s="15" t="n"/>
      <c r="E59" s="16" t="n"/>
      <c r="F59" s="14" t="n"/>
      <c r="G59" s="30" t="n"/>
      <c r="H59" s="31" t="n"/>
      <c r="I59" s="15" t="n"/>
      <c r="J59" s="15" t="n"/>
      <c r="K59" s="14" t="n"/>
      <c r="L59" s="33">
        <f>IF(OR(A59="",D59=""),"",IFERROR(VLOOKUP(D59,'Parámetros'!$A$4:$B$9,2,FALSE),""))</f>
        <v/>
      </c>
      <c r="M59" s="33">
        <f>IF(B59="","",SUMIFS($G$4:$G$103,$B$4:$B$103,B59,$K$4:$K$103,"&lt;&gt;"&amp;'Parámetros'!$H$7))</f>
        <v/>
      </c>
      <c r="N59" s="33">
        <f>IF(OR(B59="",L59="",M59=""),"",L59-M59)</f>
        <v/>
      </c>
      <c r="O59" s="22">
        <f>IF(A59="","",IF(COUNTIF($A$4:$A$103,A59)&gt;1,"Comprobar expediente duplicado",IF(OR(B59="",C59="",D59="",E59="",F59="",G59="",H59="",I59="",J59="",K59=""),"Completar datos",IF(L59="","Comprobar capacidad del servicio",IF(COUNTIFS($B$4:$B$103,B59,$D$4:$D$103,"&lt;&gt;"&amp;D59)+COUNTIFS($B$4:$B$103,B59,$E$4:$E$103,"&lt;&gt;"&amp;E59)+COUNTIFS($B$4:$B$103,B59,$F$4:$F$103,"&lt;&gt;"&amp;F59)&gt;0,"Comprobar datos de salida",IFERROR(IF(N59&lt;0,"Comprobar exceso de capacidad",IF(N59&lt;=$Z$2,"Comprobar disponibilidad baja",IF(OR(K59='Parámetros'!$H$5,K59='Parámetros'!$H$6),"Comprobar confirmación","Sin aviso"))),"Comprobar datos"))))))</f>
        <v/>
      </c>
      <c r="Q59">
        <f>""</f>
        <v/>
      </c>
      <c r="R59">
        <f>""</f>
        <v/>
      </c>
      <c r="S59">
        <f>""</f>
        <v/>
      </c>
      <c r="T59">
        <f>""</f>
        <v/>
      </c>
      <c r="U59">
        <f>""</f>
        <v/>
      </c>
    </row>
    <row r="60">
      <c r="A60" s="14" t="n"/>
      <c r="B60" s="14" t="n"/>
      <c r="C60" s="15" t="n"/>
      <c r="D60" s="15" t="n"/>
      <c r="E60" s="16" t="n"/>
      <c r="F60" s="14" t="n"/>
      <c r="G60" s="30" t="n"/>
      <c r="H60" s="31" t="n"/>
      <c r="I60" s="15" t="n"/>
      <c r="J60" s="15" t="n"/>
      <c r="K60" s="14" t="n"/>
      <c r="L60" s="32">
        <f>IF(OR(A60="",D60=""),"",IFERROR(VLOOKUP(D60,'Parámetros'!$A$4:$B$9,2,FALSE),""))</f>
        <v/>
      </c>
      <c r="M60" s="32">
        <f>IF(B60="","",SUMIFS($G$4:$G$103,$B$4:$B$103,B60,$K$4:$K$103,"&lt;&gt;"&amp;'Parámetros'!$H$7))</f>
        <v/>
      </c>
      <c r="N60" s="32">
        <f>IF(OR(B60="",L60="",M60=""),"",L60-M60)</f>
        <v/>
      </c>
      <c r="O60" s="20">
        <f>IF(A60="","",IF(COUNTIF($A$4:$A$103,A60)&gt;1,"Comprobar expediente duplicado",IF(OR(B60="",C60="",D60="",E60="",F60="",G60="",H60="",I60="",J60="",K60=""),"Completar datos",IF(L60="","Comprobar capacidad del servicio",IF(COUNTIFS($B$4:$B$103,B60,$D$4:$D$103,"&lt;&gt;"&amp;D60)+COUNTIFS($B$4:$B$103,B60,$E$4:$E$103,"&lt;&gt;"&amp;E60)+COUNTIFS($B$4:$B$103,B60,$F$4:$F$103,"&lt;&gt;"&amp;F60)&gt;0,"Comprobar datos de salida",IFERROR(IF(N60&lt;0,"Comprobar exceso de capacidad",IF(N60&lt;=$Z$2,"Comprobar disponibilidad baja",IF(OR(K60='Parámetros'!$H$5,K60='Parámetros'!$H$6),"Comprobar confirmación","Sin aviso"))),"Comprobar datos"))))))</f>
        <v/>
      </c>
      <c r="Q60">
        <f>""</f>
        <v/>
      </c>
      <c r="R60">
        <f>""</f>
        <v/>
      </c>
      <c r="S60">
        <f>""</f>
        <v/>
      </c>
      <c r="T60">
        <f>""</f>
        <v/>
      </c>
      <c r="U60">
        <f>""</f>
        <v/>
      </c>
    </row>
    <row r="61">
      <c r="A61" s="14" t="n"/>
      <c r="B61" s="14" t="n"/>
      <c r="C61" s="15" t="n"/>
      <c r="D61" s="15" t="n"/>
      <c r="E61" s="16" t="n"/>
      <c r="F61" s="14" t="n"/>
      <c r="G61" s="30" t="n"/>
      <c r="H61" s="31" t="n"/>
      <c r="I61" s="15" t="n"/>
      <c r="J61" s="15" t="n"/>
      <c r="K61" s="14" t="n"/>
      <c r="L61" s="33">
        <f>IF(OR(A61="",D61=""),"",IFERROR(VLOOKUP(D61,'Parámetros'!$A$4:$B$9,2,FALSE),""))</f>
        <v/>
      </c>
      <c r="M61" s="33">
        <f>IF(B61="","",SUMIFS($G$4:$G$103,$B$4:$B$103,B61,$K$4:$K$103,"&lt;&gt;"&amp;'Parámetros'!$H$7))</f>
        <v/>
      </c>
      <c r="N61" s="33">
        <f>IF(OR(B61="",L61="",M61=""),"",L61-M61)</f>
        <v/>
      </c>
      <c r="O61" s="22">
        <f>IF(A61="","",IF(COUNTIF($A$4:$A$103,A61)&gt;1,"Comprobar expediente duplicado",IF(OR(B61="",C61="",D61="",E61="",F61="",G61="",H61="",I61="",J61="",K61=""),"Completar datos",IF(L61="","Comprobar capacidad del servicio",IF(COUNTIFS($B$4:$B$103,B61,$D$4:$D$103,"&lt;&gt;"&amp;D61)+COUNTIFS($B$4:$B$103,B61,$E$4:$E$103,"&lt;&gt;"&amp;E61)+COUNTIFS($B$4:$B$103,B61,$F$4:$F$103,"&lt;&gt;"&amp;F61)&gt;0,"Comprobar datos de salida",IFERROR(IF(N61&lt;0,"Comprobar exceso de capacidad",IF(N61&lt;=$Z$2,"Comprobar disponibilidad baja",IF(OR(K61='Parámetros'!$H$5,K61='Parámetros'!$H$6),"Comprobar confirmación","Sin aviso"))),"Comprobar datos"))))))</f>
        <v/>
      </c>
      <c r="Q61">
        <f>""</f>
        <v/>
      </c>
      <c r="R61">
        <f>""</f>
        <v/>
      </c>
      <c r="S61">
        <f>""</f>
        <v/>
      </c>
      <c r="T61">
        <f>""</f>
        <v/>
      </c>
      <c r="U61">
        <f>""</f>
        <v/>
      </c>
    </row>
    <row r="62">
      <c r="A62" s="14" t="n"/>
      <c r="B62" s="14" t="n"/>
      <c r="C62" s="15" t="n"/>
      <c r="D62" s="15" t="n"/>
      <c r="E62" s="16" t="n"/>
      <c r="F62" s="14" t="n"/>
      <c r="G62" s="30" t="n"/>
      <c r="H62" s="31" t="n"/>
      <c r="I62" s="15" t="n"/>
      <c r="J62" s="15" t="n"/>
      <c r="K62" s="14" t="n"/>
      <c r="L62" s="32">
        <f>IF(OR(A62="",D62=""),"",IFERROR(VLOOKUP(D62,'Parámetros'!$A$4:$B$9,2,FALSE),""))</f>
        <v/>
      </c>
      <c r="M62" s="32">
        <f>IF(B62="","",SUMIFS($G$4:$G$103,$B$4:$B$103,B62,$K$4:$K$103,"&lt;&gt;"&amp;'Parámetros'!$H$7))</f>
        <v/>
      </c>
      <c r="N62" s="32">
        <f>IF(OR(B62="",L62="",M62=""),"",L62-M62)</f>
        <v/>
      </c>
      <c r="O62" s="20">
        <f>IF(A62="","",IF(COUNTIF($A$4:$A$103,A62)&gt;1,"Comprobar expediente duplicado",IF(OR(B62="",C62="",D62="",E62="",F62="",G62="",H62="",I62="",J62="",K62=""),"Completar datos",IF(L62="","Comprobar capacidad del servicio",IF(COUNTIFS($B$4:$B$103,B62,$D$4:$D$103,"&lt;&gt;"&amp;D62)+COUNTIFS($B$4:$B$103,B62,$E$4:$E$103,"&lt;&gt;"&amp;E62)+COUNTIFS($B$4:$B$103,B62,$F$4:$F$103,"&lt;&gt;"&amp;F62)&gt;0,"Comprobar datos de salida",IFERROR(IF(N62&lt;0,"Comprobar exceso de capacidad",IF(N62&lt;=$Z$2,"Comprobar disponibilidad baja",IF(OR(K62='Parámetros'!$H$5,K62='Parámetros'!$H$6),"Comprobar confirmación","Sin aviso"))),"Comprobar datos"))))))</f>
        <v/>
      </c>
      <c r="Q62">
        <f>""</f>
        <v/>
      </c>
      <c r="R62">
        <f>""</f>
        <v/>
      </c>
      <c r="S62">
        <f>""</f>
        <v/>
      </c>
      <c r="T62">
        <f>""</f>
        <v/>
      </c>
      <c r="U62">
        <f>""</f>
        <v/>
      </c>
    </row>
    <row r="63">
      <c r="A63" s="14" t="n"/>
      <c r="B63" s="14" t="n"/>
      <c r="C63" s="15" t="n"/>
      <c r="D63" s="15" t="n"/>
      <c r="E63" s="16" t="n"/>
      <c r="F63" s="14" t="n"/>
      <c r="G63" s="30" t="n"/>
      <c r="H63" s="31" t="n"/>
      <c r="I63" s="15" t="n"/>
      <c r="J63" s="15" t="n"/>
      <c r="K63" s="14" t="n"/>
      <c r="L63" s="33">
        <f>IF(OR(A63="",D63=""),"",IFERROR(VLOOKUP(D63,'Parámetros'!$A$4:$B$9,2,FALSE),""))</f>
        <v/>
      </c>
      <c r="M63" s="33">
        <f>IF(B63="","",SUMIFS($G$4:$G$103,$B$4:$B$103,B63,$K$4:$K$103,"&lt;&gt;"&amp;'Parámetros'!$H$7))</f>
        <v/>
      </c>
      <c r="N63" s="33">
        <f>IF(OR(B63="",L63="",M63=""),"",L63-M63)</f>
        <v/>
      </c>
      <c r="O63" s="22">
        <f>IF(A63="","",IF(COUNTIF($A$4:$A$103,A63)&gt;1,"Comprobar expediente duplicado",IF(OR(B63="",C63="",D63="",E63="",F63="",G63="",H63="",I63="",J63="",K63=""),"Completar datos",IF(L63="","Comprobar capacidad del servicio",IF(COUNTIFS($B$4:$B$103,B63,$D$4:$D$103,"&lt;&gt;"&amp;D63)+COUNTIFS($B$4:$B$103,B63,$E$4:$E$103,"&lt;&gt;"&amp;E63)+COUNTIFS($B$4:$B$103,B63,$F$4:$F$103,"&lt;&gt;"&amp;F63)&gt;0,"Comprobar datos de salida",IFERROR(IF(N63&lt;0,"Comprobar exceso de capacidad",IF(N63&lt;=$Z$2,"Comprobar disponibilidad baja",IF(OR(K63='Parámetros'!$H$5,K63='Parámetros'!$H$6),"Comprobar confirmación","Sin aviso"))),"Comprobar datos"))))))</f>
        <v/>
      </c>
      <c r="Q63">
        <f>""</f>
        <v/>
      </c>
      <c r="R63">
        <f>""</f>
        <v/>
      </c>
      <c r="S63">
        <f>""</f>
        <v/>
      </c>
      <c r="T63">
        <f>""</f>
        <v/>
      </c>
      <c r="U63">
        <f>""</f>
        <v/>
      </c>
    </row>
    <row r="64">
      <c r="A64" s="14" t="n"/>
      <c r="B64" s="14" t="n"/>
      <c r="C64" s="15" t="n"/>
      <c r="D64" s="15" t="n"/>
      <c r="E64" s="16" t="n"/>
      <c r="F64" s="14" t="n"/>
      <c r="G64" s="30" t="n"/>
      <c r="H64" s="31" t="n"/>
      <c r="I64" s="15" t="n"/>
      <c r="J64" s="15" t="n"/>
      <c r="K64" s="14" t="n"/>
      <c r="L64" s="32">
        <f>IF(OR(A64="",D64=""),"",IFERROR(VLOOKUP(D64,'Parámetros'!$A$4:$B$9,2,FALSE),""))</f>
        <v/>
      </c>
      <c r="M64" s="32">
        <f>IF(B64="","",SUMIFS($G$4:$G$103,$B$4:$B$103,B64,$K$4:$K$103,"&lt;&gt;"&amp;'Parámetros'!$H$7))</f>
        <v/>
      </c>
      <c r="N64" s="32">
        <f>IF(OR(B64="",L64="",M64=""),"",L64-M64)</f>
        <v/>
      </c>
      <c r="O64" s="20">
        <f>IF(A64="","",IF(COUNTIF($A$4:$A$103,A64)&gt;1,"Comprobar expediente duplicado",IF(OR(B64="",C64="",D64="",E64="",F64="",G64="",H64="",I64="",J64="",K64=""),"Completar datos",IF(L64="","Comprobar capacidad del servicio",IF(COUNTIFS($B$4:$B$103,B64,$D$4:$D$103,"&lt;&gt;"&amp;D64)+COUNTIFS($B$4:$B$103,B64,$E$4:$E$103,"&lt;&gt;"&amp;E64)+COUNTIFS($B$4:$B$103,B64,$F$4:$F$103,"&lt;&gt;"&amp;F64)&gt;0,"Comprobar datos de salida",IFERROR(IF(N64&lt;0,"Comprobar exceso de capacidad",IF(N64&lt;=$Z$2,"Comprobar disponibilidad baja",IF(OR(K64='Parámetros'!$H$5,K64='Parámetros'!$H$6),"Comprobar confirmación","Sin aviso"))),"Comprobar datos"))))))</f>
        <v/>
      </c>
      <c r="Q64">
        <f>""</f>
        <v/>
      </c>
      <c r="R64">
        <f>""</f>
        <v/>
      </c>
      <c r="S64">
        <f>""</f>
        <v/>
      </c>
      <c r="T64">
        <f>""</f>
        <v/>
      </c>
      <c r="U64">
        <f>""</f>
        <v/>
      </c>
    </row>
    <row r="65">
      <c r="A65" s="14" t="n"/>
      <c r="B65" s="14" t="n"/>
      <c r="C65" s="15" t="n"/>
      <c r="D65" s="15" t="n"/>
      <c r="E65" s="16" t="n"/>
      <c r="F65" s="14" t="n"/>
      <c r="G65" s="30" t="n"/>
      <c r="H65" s="31" t="n"/>
      <c r="I65" s="15" t="n"/>
      <c r="J65" s="15" t="n"/>
      <c r="K65" s="14" t="n"/>
      <c r="L65" s="33">
        <f>IF(OR(A65="",D65=""),"",IFERROR(VLOOKUP(D65,'Parámetros'!$A$4:$B$9,2,FALSE),""))</f>
        <v/>
      </c>
      <c r="M65" s="33">
        <f>IF(B65="","",SUMIFS($G$4:$G$103,$B$4:$B$103,B65,$K$4:$K$103,"&lt;&gt;"&amp;'Parámetros'!$H$7))</f>
        <v/>
      </c>
      <c r="N65" s="33">
        <f>IF(OR(B65="",L65="",M65=""),"",L65-M65)</f>
        <v/>
      </c>
      <c r="O65" s="22">
        <f>IF(A65="","",IF(COUNTIF($A$4:$A$103,A65)&gt;1,"Comprobar expediente duplicado",IF(OR(B65="",C65="",D65="",E65="",F65="",G65="",H65="",I65="",J65="",K65=""),"Completar datos",IF(L65="","Comprobar capacidad del servicio",IF(COUNTIFS($B$4:$B$103,B65,$D$4:$D$103,"&lt;&gt;"&amp;D65)+COUNTIFS($B$4:$B$103,B65,$E$4:$E$103,"&lt;&gt;"&amp;E65)+COUNTIFS($B$4:$B$103,B65,$F$4:$F$103,"&lt;&gt;"&amp;F65)&gt;0,"Comprobar datos de salida",IFERROR(IF(N65&lt;0,"Comprobar exceso de capacidad",IF(N65&lt;=$Z$2,"Comprobar disponibilidad baja",IF(OR(K65='Parámetros'!$H$5,K65='Parámetros'!$H$6),"Comprobar confirmación","Sin aviso"))),"Comprobar datos"))))))</f>
        <v/>
      </c>
      <c r="Q65">
        <f>""</f>
        <v/>
      </c>
      <c r="R65">
        <f>""</f>
        <v/>
      </c>
      <c r="S65">
        <f>""</f>
        <v/>
      </c>
      <c r="T65">
        <f>""</f>
        <v/>
      </c>
      <c r="U65">
        <f>""</f>
        <v/>
      </c>
    </row>
    <row r="66">
      <c r="A66" s="14" t="n"/>
      <c r="B66" s="14" t="n"/>
      <c r="C66" s="15" t="n"/>
      <c r="D66" s="15" t="n"/>
      <c r="E66" s="16" t="n"/>
      <c r="F66" s="14" t="n"/>
      <c r="G66" s="30" t="n"/>
      <c r="H66" s="31" t="n"/>
      <c r="I66" s="15" t="n"/>
      <c r="J66" s="15" t="n"/>
      <c r="K66" s="14" t="n"/>
      <c r="L66" s="32">
        <f>IF(OR(A66="",D66=""),"",IFERROR(VLOOKUP(D66,'Parámetros'!$A$4:$B$9,2,FALSE),""))</f>
        <v/>
      </c>
      <c r="M66" s="32">
        <f>IF(B66="","",SUMIFS($G$4:$G$103,$B$4:$B$103,B66,$K$4:$K$103,"&lt;&gt;"&amp;'Parámetros'!$H$7))</f>
        <v/>
      </c>
      <c r="N66" s="32">
        <f>IF(OR(B66="",L66="",M66=""),"",L66-M66)</f>
        <v/>
      </c>
      <c r="O66" s="20">
        <f>IF(A66="","",IF(COUNTIF($A$4:$A$103,A66)&gt;1,"Comprobar expediente duplicado",IF(OR(B66="",C66="",D66="",E66="",F66="",G66="",H66="",I66="",J66="",K66=""),"Completar datos",IF(L66="","Comprobar capacidad del servicio",IF(COUNTIFS($B$4:$B$103,B66,$D$4:$D$103,"&lt;&gt;"&amp;D66)+COUNTIFS($B$4:$B$103,B66,$E$4:$E$103,"&lt;&gt;"&amp;E66)+COUNTIFS($B$4:$B$103,B66,$F$4:$F$103,"&lt;&gt;"&amp;F66)&gt;0,"Comprobar datos de salida",IFERROR(IF(N66&lt;0,"Comprobar exceso de capacidad",IF(N66&lt;=$Z$2,"Comprobar disponibilidad baja",IF(OR(K66='Parámetros'!$H$5,K66='Parámetros'!$H$6),"Comprobar confirmación","Sin aviso"))),"Comprobar datos"))))))</f>
        <v/>
      </c>
      <c r="Q66">
        <f>""</f>
        <v/>
      </c>
      <c r="R66">
        <f>""</f>
        <v/>
      </c>
      <c r="S66">
        <f>""</f>
        <v/>
      </c>
      <c r="T66">
        <f>""</f>
        <v/>
      </c>
      <c r="U66">
        <f>""</f>
        <v/>
      </c>
    </row>
    <row r="67">
      <c r="A67" s="14" t="n"/>
      <c r="B67" s="14" t="n"/>
      <c r="C67" s="15" t="n"/>
      <c r="D67" s="15" t="n"/>
      <c r="E67" s="16" t="n"/>
      <c r="F67" s="14" t="n"/>
      <c r="G67" s="30" t="n"/>
      <c r="H67" s="31" t="n"/>
      <c r="I67" s="15" t="n"/>
      <c r="J67" s="15" t="n"/>
      <c r="K67" s="14" t="n"/>
      <c r="L67" s="33">
        <f>IF(OR(A67="",D67=""),"",IFERROR(VLOOKUP(D67,'Parámetros'!$A$4:$B$9,2,FALSE),""))</f>
        <v/>
      </c>
      <c r="M67" s="33">
        <f>IF(B67="","",SUMIFS($G$4:$G$103,$B$4:$B$103,B67,$K$4:$K$103,"&lt;&gt;"&amp;'Parámetros'!$H$7))</f>
        <v/>
      </c>
      <c r="N67" s="33">
        <f>IF(OR(B67="",L67="",M67=""),"",L67-M67)</f>
        <v/>
      </c>
      <c r="O67" s="22">
        <f>IF(A67="","",IF(COUNTIF($A$4:$A$103,A67)&gt;1,"Comprobar expediente duplicado",IF(OR(B67="",C67="",D67="",E67="",F67="",G67="",H67="",I67="",J67="",K67=""),"Completar datos",IF(L67="","Comprobar capacidad del servicio",IF(COUNTIFS($B$4:$B$103,B67,$D$4:$D$103,"&lt;&gt;"&amp;D67)+COUNTIFS($B$4:$B$103,B67,$E$4:$E$103,"&lt;&gt;"&amp;E67)+COUNTIFS($B$4:$B$103,B67,$F$4:$F$103,"&lt;&gt;"&amp;F67)&gt;0,"Comprobar datos de salida",IFERROR(IF(N67&lt;0,"Comprobar exceso de capacidad",IF(N67&lt;=$Z$2,"Comprobar disponibilidad baja",IF(OR(K67='Parámetros'!$H$5,K67='Parámetros'!$H$6),"Comprobar confirmación","Sin aviso"))),"Comprobar datos"))))))</f>
        <v/>
      </c>
      <c r="Q67">
        <f>""</f>
        <v/>
      </c>
      <c r="R67">
        <f>""</f>
        <v/>
      </c>
      <c r="S67">
        <f>""</f>
        <v/>
      </c>
      <c r="T67">
        <f>""</f>
        <v/>
      </c>
      <c r="U67">
        <f>""</f>
        <v/>
      </c>
    </row>
    <row r="68">
      <c r="A68" s="14" t="n"/>
      <c r="B68" s="14" t="n"/>
      <c r="C68" s="15" t="n"/>
      <c r="D68" s="15" t="n"/>
      <c r="E68" s="16" t="n"/>
      <c r="F68" s="14" t="n"/>
      <c r="G68" s="30" t="n"/>
      <c r="H68" s="31" t="n"/>
      <c r="I68" s="15" t="n"/>
      <c r="J68" s="15" t="n"/>
      <c r="K68" s="14" t="n"/>
      <c r="L68" s="32">
        <f>IF(OR(A68="",D68=""),"",IFERROR(VLOOKUP(D68,'Parámetros'!$A$4:$B$9,2,FALSE),""))</f>
        <v/>
      </c>
      <c r="M68" s="32">
        <f>IF(B68="","",SUMIFS($G$4:$G$103,$B$4:$B$103,B68,$K$4:$K$103,"&lt;&gt;"&amp;'Parámetros'!$H$7))</f>
        <v/>
      </c>
      <c r="N68" s="32">
        <f>IF(OR(B68="",L68="",M68=""),"",L68-M68)</f>
        <v/>
      </c>
      <c r="O68" s="20">
        <f>IF(A68="","",IF(COUNTIF($A$4:$A$103,A68)&gt;1,"Comprobar expediente duplicado",IF(OR(B68="",C68="",D68="",E68="",F68="",G68="",H68="",I68="",J68="",K68=""),"Completar datos",IF(L68="","Comprobar capacidad del servicio",IF(COUNTIFS($B$4:$B$103,B68,$D$4:$D$103,"&lt;&gt;"&amp;D68)+COUNTIFS($B$4:$B$103,B68,$E$4:$E$103,"&lt;&gt;"&amp;E68)+COUNTIFS($B$4:$B$103,B68,$F$4:$F$103,"&lt;&gt;"&amp;F68)&gt;0,"Comprobar datos de salida",IFERROR(IF(N68&lt;0,"Comprobar exceso de capacidad",IF(N68&lt;=$Z$2,"Comprobar disponibilidad baja",IF(OR(K68='Parámetros'!$H$5,K68='Parámetros'!$H$6),"Comprobar confirmación","Sin aviso"))),"Comprobar datos"))))))</f>
        <v/>
      </c>
      <c r="Q68">
        <f>""</f>
        <v/>
      </c>
      <c r="R68">
        <f>""</f>
        <v/>
      </c>
      <c r="S68">
        <f>""</f>
        <v/>
      </c>
      <c r="T68">
        <f>""</f>
        <v/>
      </c>
      <c r="U68">
        <f>""</f>
        <v/>
      </c>
    </row>
    <row r="69">
      <c r="A69" s="14" t="n"/>
      <c r="B69" s="14" t="n"/>
      <c r="C69" s="15" t="n"/>
      <c r="D69" s="15" t="n"/>
      <c r="E69" s="16" t="n"/>
      <c r="F69" s="14" t="n"/>
      <c r="G69" s="30" t="n"/>
      <c r="H69" s="31" t="n"/>
      <c r="I69" s="15" t="n"/>
      <c r="J69" s="15" t="n"/>
      <c r="K69" s="14" t="n"/>
      <c r="L69" s="33">
        <f>IF(OR(A69="",D69=""),"",IFERROR(VLOOKUP(D69,'Parámetros'!$A$4:$B$9,2,FALSE),""))</f>
        <v/>
      </c>
      <c r="M69" s="33">
        <f>IF(B69="","",SUMIFS($G$4:$G$103,$B$4:$B$103,B69,$K$4:$K$103,"&lt;&gt;"&amp;'Parámetros'!$H$7))</f>
        <v/>
      </c>
      <c r="N69" s="33">
        <f>IF(OR(B69="",L69="",M69=""),"",L69-M69)</f>
        <v/>
      </c>
      <c r="O69" s="22">
        <f>IF(A69="","",IF(COUNTIF($A$4:$A$103,A69)&gt;1,"Comprobar expediente duplicado",IF(OR(B69="",C69="",D69="",E69="",F69="",G69="",H69="",I69="",J69="",K69=""),"Completar datos",IF(L69="","Comprobar capacidad del servicio",IF(COUNTIFS($B$4:$B$103,B69,$D$4:$D$103,"&lt;&gt;"&amp;D69)+COUNTIFS($B$4:$B$103,B69,$E$4:$E$103,"&lt;&gt;"&amp;E69)+COUNTIFS($B$4:$B$103,B69,$F$4:$F$103,"&lt;&gt;"&amp;F69)&gt;0,"Comprobar datos de salida",IFERROR(IF(N69&lt;0,"Comprobar exceso de capacidad",IF(N69&lt;=$Z$2,"Comprobar disponibilidad baja",IF(OR(K69='Parámetros'!$H$5,K69='Parámetros'!$H$6),"Comprobar confirmación","Sin aviso"))),"Comprobar datos"))))))</f>
        <v/>
      </c>
      <c r="Q69">
        <f>""</f>
        <v/>
      </c>
      <c r="R69">
        <f>""</f>
        <v/>
      </c>
      <c r="S69">
        <f>""</f>
        <v/>
      </c>
      <c r="T69">
        <f>""</f>
        <v/>
      </c>
      <c r="U69">
        <f>""</f>
        <v/>
      </c>
    </row>
    <row r="70">
      <c r="A70" s="14" t="n"/>
      <c r="B70" s="14" t="n"/>
      <c r="C70" s="15" t="n"/>
      <c r="D70" s="15" t="n"/>
      <c r="E70" s="16" t="n"/>
      <c r="F70" s="14" t="n"/>
      <c r="G70" s="30" t="n"/>
      <c r="H70" s="31" t="n"/>
      <c r="I70" s="15" t="n"/>
      <c r="J70" s="15" t="n"/>
      <c r="K70" s="14" t="n"/>
      <c r="L70" s="32">
        <f>IF(OR(A70="",D70=""),"",IFERROR(VLOOKUP(D70,'Parámetros'!$A$4:$B$9,2,FALSE),""))</f>
        <v/>
      </c>
      <c r="M70" s="32">
        <f>IF(B70="","",SUMIFS($G$4:$G$103,$B$4:$B$103,B70,$K$4:$K$103,"&lt;&gt;"&amp;'Parámetros'!$H$7))</f>
        <v/>
      </c>
      <c r="N70" s="32">
        <f>IF(OR(B70="",L70="",M70=""),"",L70-M70)</f>
        <v/>
      </c>
      <c r="O70" s="20">
        <f>IF(A70="","",IF(COUNTIF($A$4:$A$103,A70)&gt;1,"Comprobar expediente duplicado",IF(OR(B70="",C70="",D70="",E70="",F70="",G70="",H70="",I70="",J70="",K70=""),"Completar datos",IF(L70="","Comprobar capacidad del servicio",IF(COUNTIFS($B$4:$B$103,B70,$D$4:$D$103,"&lt;&gt;"&amp;D70)+COUNTIFS($B$4:$B$103,B70,$E$4:$E$103,"&lt;&gt;"&amp;E70)+COUNTIFS($B$4:$B$103,B70,$F$4:$F$103,"&lt;&gt;"&amp;F70)&gt;0,"Comprobar datos de salida",IFERROR(IF(N70&lt;0,"Comprobar exceso de capacidad",IF(N70&lt;=$Z$2,"Comprobar disponibilidad baja",IF(OR(K70='Parámetros'!$H$5,K70='Parámetros'!$H$6),"Comprobar confirmación","Sin aviso"))),"Comprobar datos"))))))</f>
        <v/>
      </c>
      <c r="Q70">
        <f>""</f>
        <v/>
      </c>
      <c r="R70">
        <f>""</f>
        <v/>
      </c>
      <c r="S70">
        <f>""</f>
        <v/>
      </c>
      <c r="T70">
        <f>""</f>
        <v/>
      </c>
      <c r="U70">
        <f>""</f>
        <v/>
      </c>
    </row>
    <row r="71">
      <c r="A71" s="14" t="n"/>
      <c r="B71" s="14" t="n"/>
      <c r="C71" s="15" t="n"/>
      <c r="D71" s="15" t="n"/>
      <c r="E71" s="16" t="n"/>
      <c r="F71" s="14" t="n"/>
      <c r="G71" s="30" t="n"/>
      <c r="H71" s="31" t="n"/>
      <c r="I71" s="15" t="n"/>
      <c r="J71" s="15" t="n"/>
      <c r="K71" s="14" t="n"/>
      <c r="L71" s="33">
        <f>IF(OR(A71="",D71=""),"",IFERROR(VLOOKUP(D71,'Parámetros'!$A$4:$B$9,2,FALSE),""))</f>
        <v/>
      </c>
      <c r="M71" s="33">
        <f>IF(B71="","",SUMIFS($G$4:$G$103,$B$4:$B$103,B71,$K$4:$K$103,"&lt;&gt;"&amp;'Parámetros'!$H$7))</f>
        <v/>
      </c>
      <c r="N71" s="33">
        <f>IF(OR(B71="",L71="",M71=""),"",L71-M71)</f>
        <v/>
      </c>
      <c r="O71" s="22">
        <f>IF(A71="","",IF(COUNTIF($A$4:$A$103,A71)&gt;1,"Comprobar expediente duplicado",IF(OR(B71="",C71="",D71="",E71="",F71="",G71="",H71="",I71="",J71="",K71=""),"Completar datos",IF(L71="","Comprobar capacidad del servicio",IF(COUNTIFS($B$4:$B$103,B71,$D$4:$D$103,"&lt;&gt;"&amp;D71)+COUNTIFS($B$4:$B$103,B71,$E$4:$E$103,"&lt;&gt;"&amp;E71)+COUNTIFS($B$4:$B$103,B71,$F$4:$F$103,"&lt;&gt;"&amp;F71)&gt;0,"Comprobar datos de salida",IFERROR(IF(N71&lt;0,"Comprobar exceso de capacidad",IF(N71&lt;=$Z$2,"Comprobar disponibilidad baja",IF(OR(K71='Parámetros'!$H$5,K71='Parámetros'!$H$6),"Comprobar confirmación","Sin aviso"))),"Comprobar datos"))))))</f>
        <v/>
      </c>
      <c r="Q71">
        <f>""</f>
        <v/>
      </c>
      <c r="R71">
        <f>""</f>
        <v/>
      </c>
      <c r="S71">
        <f>""</f>
        <v/>
      </c>
      <c r="T71">
        <f>""</f>
        <v/>
      </c>
      <c r="U71">
        <f>""</f>
        <v/>
      </c>
    </row>
    <row r="72">
      <c r="A72" s="14" t="n"/>
      <c r="B72" s="14" t="n"/>
      <c r="C72" s="15" t="n"/>
      <c r="D72" s="15" t="n"/>
      <c r="E72" s="16" t="n"/>
      <c r="F72" s="14" t="n"/>
      <c r="G72" s="30" t="n"/>
      <c r="H72" s="31" t="n"/>
      <c r="I72" s="15" t="n"/>
      <c r="J72" s="15" t="n"/>
      <c r="K72" s="14" t="n"/>
      <c r="L72" s="32">
        <f>IF(OR(A72="",D72=""),"",IFERROR(VLOOKUP(D72,'Parámetros'!$A$4:$B$9,2,FALSE),""))</f>
        <v/>
      </c>
      <c r="M72" s="32">
        <f>IF(B72="","",SUMIFS($G$4:$G$103,$B$4:$B$103,B72,$K$4:$K$103,"&lt;&gt;"&amp;'Parámetros'!$H$7))</f>
        <v/>
      </c>
      <c r="N72" s="32">
        <f>IF(OR(B72="",L72="",M72=""),"",L72-M72)</f>
        <v/>
      </c>
      <c r="O72" s="20">
        <f>IF(A72="","",IF(COUNTIF($A$4:$A$103,A72)&gt;1,"Comprobar expediente duplicado",IF(OR(B72="",C72="",D72="",E72="",F72="",G72="",H72="",I72="",J72="",K72=""),"Completar datos",IF(L72="","Comprobar capacidad del servicio",IF(COUNTIFS($B$4:$B$103,B72,$D$4:$D$103,"&lt;&gt;"&amp;D72)+COUNTIFS($B$4:$B$103,B72,$E$4:$E$103,"&lt;&gt;"&amp;E72)+COUNTIFS($B$4:$B$103,B72,$F$4:$F$103,"&lt;&gt;"&amp;F72)&gt;0,"Comprobar datos de salida",IFERROR(IF(N72&lt;0,"Comprobar exceso de capacidad",IF(N72&lt;=$Z$2,"Comprobar disponibilidad baja",IF(OR(K72='Parámetros'!$H$5,K72='Parámetros'!$H$6),"Comprobar confirmación","Sin aviso"))),"Comprobar datos"))))))</f>
        <v/>
      </c>
      <c r="Q72">
        <f>""</f>
        <v/>
      </c>
      <c r="R72">
        <f>""</f>
        <v/>
      </c>
      <c r="S72">
        <f>""</f>
        <v/>
      </c>
      <c r="T72">
        <f>""</f>
        <v/>
      </c>
      <c r="U72">
        <f>""</f>
        <v/>
      </c>
    </row>
    <row r="73">
      <c r="A73" s="14" t="n"/>
      <c r="B73" s="14" t="n"/>
      <c r="C73" s="15" t="n"/>
      <c r="D73" s="15" t="n"/>
      <c r="E73" s="16" t="n"/>
      <c r="F73" s="14" t="n"/>
      <c r="G73" s="30" t="n"/>
      <c r="H73" s="31" t="n"/>
      <c r="I73" s="15" t="n"/>
      <c r="J73" s="15" t="n"/>
      <c r="K73" s="14" t="n"/>
      <c r="L73" s="33">
        <f>IF(OR(A73="",D73=""),"",IFERROR(VLOOKUP(D73,'Parámetros'!$A$4:$B$9,2,FALSE),""))</f>
        <v/>
      </c>
      <c r="M73" s="33">
        <f>IF(B73="","",SUMIFS($G$4:$G$103,$B$4:$B$103,B73,$K$4:$K$103,"&lt;&gt;"&amp;'Parámetros'!$H$7))</f>
        <v/>
      </c>
      <c r="N73" s="33">
        <f>IF(OR(B73="",L73="",M73=""),"",L73-M73)</f>
        <v/>
      </c>
      <c r="O73" s="22">
        <f>IF(A73="","",IF(COUNTIF($A$4:$A$103,A73)&gt;1,"Comprobar expediente duplicado",IF(OR(B73="",C73="",D73="",E73="",F73="",G73="",H73="",I73="",J73="",K73=""),"Completar datos",IF(L73="","Comprobar capacidad del servicio",IF(COUNTIFS($B$4:$B$103,B73,$D$4:$D$103,"&lt;&gt;"&amp;D73)+COUNTIFS($B$4:$B$103,B73,$E$4:$E$103,"&lt;&gt;"&amp;E73)+COUNTIFS($B$4:$B$103,B73,$F$4:$F$103,"&lt;&gt;"&amp;F73)&gt;0,"Comprobar datos de salida",IFERROR(IF(N73&lt;0,"Comprobar exceso de capacidad",IF(N73&lt;=$Z$2,"Comprobar disponibilidad baja",IF(OR(K73='Parámetros'!$H$5,K73='Parámetros'!$H$6),"Comprobar confirmación","Sin aviso"))),"Comprobar datos"))))))</f>
        <v/>
      </c>
      <c r="Q73">
        <f>""</f>
        <v/>
      </c>
      <c r="R73">
        <f>""</f>
        <v/>
      </c>
      <c r="S73">
        <f>""</f>
        <v/>
      </c>
      <c r="T73">
        <f>""</f>
        <v/>
      </c>
      <c r="U73">
        <f>""</f>
        <v/>
      </c>
    </row>
    <row r="74">
      <c r="A74" s="14" t="n"/>
      <c r="B74" s="14" t="n"/>
      <c r="C74" s="15" t="n"/>
      <c r="D74" s="15" t="n"/>
      <c r="E74" s="16" t="n"/>
      <c r="F74" s="14" t="n"/>
      <c r="G74" s="30" t="n"/>
      <c r="H74" s="31" t="n"/>
      <c r="I74" s="15" t="n"/>
      <c r="J74" s="15" t="n"/>
      <c r="K74" s="14" t="n"/>
      <c r="L74" s="32">
        <f>IF(OR(A74="",D74=""),"",IFERROR(VLOOKUP(D74,'Parámetros'!$A$4:$B$9,2,FALSE),""))</f>
        <v/>
      </c>
      <c r="M74" s="32">
        <f>IF(B74="","",SUMIFS($G$4:$G$103,$B$4:$B$103,B74,$K$4:$K$103,"&lt;&gt;"&amp;'Parámetros'!$H$7))</f>
        <v/>
      </c>
      <c r="N74" s="32">
        <f>IF(OR(B74="",L74="",M74=""),"",L74-M74)</f>
        <v/>
      </c>
      <c r="O74" s="20">
        <f>IF(A74="","",IF(COUNTIF($A$4:$A$103,A74)&gt;1,"Comprobar expediente duplicado",IF(OR(B74="",C74="",D74="",E74="",F74="",G74="",H74="",I74="",J74="",K74=""),"Completar datos",IF(L74="","Comprobar capacidad del servicio",IF(COUNTIFS($B$4:$B$103,B74,$D$4:$D$103,"&lt;&gt;"&amp;D74)+COUNTIFS($B$4:$B$103,B74,$E$4:$E$103,"&lt;&gt;"&amp;E74)+COUNTIFS($B$4:$B$103,B74,$F$4:$F$103,"&lt;&gt;"&amp;F74)&gt;0,"Comprobar datos de salida",IFERROR(IF(N74&lt;0,"Comprobar exceso de capacidad",IF(N74&lt;=$Z$2,"Comprobar disponibilidad baja",IF(OR(K74='Parámetros'!$H$5,K74='Parámetros'!$H$6),"Comprobar confirmación","Sin aviso"))),"Comprobar datos"))))))</f>
        <v/>
      </c>
      <c r="Q74">
        <f>""</f>
        <v/>
      </c>
      <c r="R74">
        <f>""</f>
        <v/>
      </c>
      <c r="S74">
        <f>""</f>
        <v/>
      </c>
      <c r="T74">
        <f>""</f>
        <v/>
      </c>
      <c r="U74">
        <f>""</f>
        <v/>
      </c>
    </row>
    <row r="75">
      <c r="A75" s="14" t="n"/>
      <c r="B75" s="14" t="n"/>
      <c r="C75" s="15" t="n"/>
      <c r="D75" s="15" t="n"/>
      <c r="E75" s="16" t="n"/>
      <c r="F75" s="14" t="n"/>
      <c r="G75" s="30" t="n"/>
      <c r="H75" s="31" t="n"/>
      <c r="I75" s="15" t="n"/>
      <c r="J75" s="15" t="n"/>
      <c r="K75" s="14" t="n"/>
      <c r="L75" s="33">
        <f>IF(OR(A75="",D75=""),"",IFERROR(VLOOKUP(D75,'Parámetros'!$A$4:$B$9,2,FALSE),""))</f>
        <v/>
      </c>
      <c r="M75" s="33">
        <f>IF(B75="","",SUMIFS($G$4:$G$103,$B$4:$B$103,B75,$K$4:$K$103,"&lt;&gt;"&amp;'Parámetros'!$H$7))</f>
        <v/>
      </c>
      <c r="N75" s="33">
        <f>IF(OR(B75="",L75="",M75=""),"",L75-M75)</f>
        <v/>
      </c>
      <c r="O75" s="22">
        <f>IF(A75="","",IF(COUNTIF($A$4:$A$103,A75)&gt;1,"Comprobar expediente duplicado",IF(OR(B75="",C75="",D75="",E75="",F75="",G75="",H75="",I75="",J75="",K75=""),"Completar datos",IF(L75="","Comprobar capacidad del servicio",IF(COUNTIFS($B$4:$B$103,B75,$D$4:$D$103,"&lt;&gt;"&amp;D75)+COUNTIFS($B$4:$B$103,B75,$E$4:$E$103,"&lt;&gt;"&amp;E75)+COUNTIFS($B$4:$B$103,B75,$F$4:$F$103,"&lt;&gt;"&amp;F75)&gt;0,"Comprobar datos de salida",IFERROR(IF(N75&lt;0,"Comprobar exceso de capacidad",IF(N75&lt;=$Z$2,"Comprobar disponibilidad baja",IF(OR(K75='Parámetros'!$H$5,K75='Parámetros'!$H$6),"Comprobar confirmación","Sin aviso"))),"Comprobar datos"))))))</f>
        <v/>
      </c>
      <c r="Q75">
        <f>""</f>
        <v/>
      </c>
      <c r="R75">
        <f>""</f>
        <v/>
      </c>
      <c r="S75">
        <f>""</f>
        <v/>
      </c>
      <c r="T75">
        <f>""</f>
        <v/>
      </c>
      <c r="U75">
        <f>""</f>
        <v/>
      </c>
    </row>
    <row r="76">
      <c r="A76" s="14" t="n"/>
      <c r="B76" s="14" t="n"/>
      <c r="C76" s="15" t="n"/>
      <c r="D76" s="15" t="n"/>
      <c r="E76" s="16" t="n"/>
      <c r="F76" s="14" t="n"/>
      <c r="G76" s="30" t="n"/>
      <c r="H76" s="31" t="n"/>
      <c r="I76" s="15" t="n"/>
      <c r="J76" s="15" t="n"/>
      <c r="K76" s="14" t="n"/>
      <c r="L76" s="32">
        <f>IF(OR(A76="",D76=""),"",IFERROR(VLOOKUP(D76,'Parámetros'!$A$4:$B$9,2,FALSE),""))</f>
        <v/>
      </c>
      <c r="M76" s="32">
        <f>IF(B76="","",SUMIFS($G$4:$G$103,$B$4:$B$103,B76,$K$4:$K$103,"&lt;&gt;"&amp;'Parámetros'!$H$7))</f>
        <v/>
      </c>
      <c r="N76" s="32">
        <f>IF(OR(B76="",L76="",M76=""),"",L76-M76)</f>
        <v/>
      </c>
      <c r="O76" s="20">
        <f>IF(A76="","",IF(COUNTIF($A$4:$A$103,A76)&gt;1,"Comprobar expediente duplicado",IF(OR(B76="",C76="",D76="",E76="",F76="",G76="",H76="",I76="",J76="",K76=""),"Completar datos",IF(L76="","Comprobar capacidad del servicio",IF(COUNTIFS($B$4:$B$103,B76,$D$4:$D$103,"&lt;&gt;"&amp;D76)+COUNTIFS($B$4:$B$103,B76,$E$4:$E$103,"&lt;&gt;"&amp;E76)+COUNTIFS($B$4:$B$103,B76,$F$4:$F$103,"&lt;&gt;"&amp;F76)&gt;0,"Comprobar datos de salida",IFERROR(IF(N76&lt;0,"Comprobar exceso de capacidad",IF(N76&lt;=$Z$2,"Comprobar disponibilidad baja",IF(OR(K76='Parámetros'!$H$5,K76='Parámetros'!$H$6),"Comprobar confirmación","Sin aviso"))),"Comprobar datos"))))))</f>
        <v/>
      </c>
      <c r="Q76">
        <f>""</f>
        <v/>
      </c>
      <c r="R76">
        <f>""</f>
        <v/>
      </c>
      <c r="S76">
        <f>""</f>
        <v/>
      </c>
      <c r="T76">
        <f>""</f>
        <v/>
      </c>
      <c r="U76">
        <f>""</f>
        <v/>
      </c>
    </row>
    <row r="77">
      <c r="A77" s="14" t="n"/>
      <c r="B77" s="14" t="n"/>
      <c r="C77" s="15" t="n"/>
      <c r="D77" s="15" t="n"/>
      <c r="E77" s="16" t="n"/>
      <c r="F77" s="14" t="n"/>
      <c r="G77" s="30" t="n"/>
      <c r="H77" s="31" t="n"/>
      <c r="I77" s="15" t="n"/>
      <c r="J77" s="15" t="n"/>
      <c r="K77" s="14" t="n"/>
      <c r="L77" s="33">
        <f>IF(OR(A77="",D77=""),"",IFERROR(VLOOKUP(D77,'Parámetros'!$A$4:$B$9,2,FALSE),""))</f>
        <v/>
      </c>
      <c r="M77" s="33">
        <f>IF(B77="","",SUMIFS($G$4:$G$103,$B$4:$B$103,B77,$K$4:$K$103,"&lt;&gt;"&amp;'Parámetros'!$H$7))</f>
        <v/>
      </c>
      <c r="N77" s="33">
        <f>IF(OR(B77="",L77="",M77=""),"",L77-M77)</f>
        <v/>
      </c>
      <c r="O77" s="22">
        <f>IF(A77="","",IF(COUNTIF($A$4:$A$103,A77)&gt;1,"Comprobar expediente duplicado",IF(OR(B77="",C77="",D77="",E77="",F77="",G77="",H77="",I77="",J77="",K77=""),"Completar datos",IF(L77="","Comprobar capacidad del servicio",IF(COUNTIFS($B$4:$B$103,B77,$D$4:$D$103,"&lt;&gt;"&amp;D77)+COUNTIFS($B$4:$B$103,B77,$E$4:$E$103,"&lt;&gt;"&amp;E77)+COUNTIFS($B$4:$B$103,B77,$F$4:$F$103,"&lt;&gt;"&amp;F77)&gt;0,"Comprobar datos de salida",IFERROR(IF(N77&lt;0,"Comprobar exceso de capacidad",IF(N77&lt;=$Z$2,"Comprobar disponibilidad baja",IF(OR(K77='Parámetros'!$H$5,K77='Parámetros'!$H$6),"Comprobar confirmación","Sin aviso"))),"Comprobar datos"))))))</f>
        <v/>
      </c>
      <c r="Q77">
        <f>""</f>
        <v/>
      </c>
      <c r="R77">
        <f>""</f>
        <v/>
      </c>
      <c r="S77">
        <f>""</f>
        <v/>
      </c>
      <c r="T77">
        <f>""</f>
        <v/>
      </c>
      <c r="U77">
        <f>""</f>
        <v/>
      </c>
    </row>
    <row r="78">
      <c r="A78" s="14" t="n"/>
      <c r="B78" s="14" t="n"/>
      <c r="C78" s="15" t="n"/>
      <c r="D78" s="15" t="n"/>
      <c r="E78" s="16" t="n"/>
      <c r="F78" s="14" t="n"/>
      <c r="G78" s="30" t="n"/>
      <c r="H78" s="31" t="n"/>
      <c r="I78" s="15" t="n"/>
      <c r="J78" s="15" t="n"/>
      <c r="K78" s="14" t="n"/>
      <c r="L78" s="32">
        <f>IF(OR(A78="",D78=""),"",IFERROR(VLOOKUP(D78,'Parámetros'!$A$4:$B$9,2,FALSE),""))</f>
        <v/>
      </c>
      <c r="M78" s="32">
        <f>IF(B78="","",SUMIFS($G$4:$G$103,$B$4:$B$103,B78,$K$4:$K$103,"&lt;&gt;"&amp;'Parámetros'!$H$7))</f>
        <v/>
      </c>
      <c r="N78" s="32">
        <f>IF(OR(B78="",L78="",M78=""),"",L78-M78)</f>
        <v/>
      </c>
      <c r="O78" s="20">
        <f>IF(A78="","",IF(COUNTIF($A$4:$A$103,A78)&gt;1,"Comprobar expediente duplicado",IF(OR(B78="",C78="",D78="",E78="",F78="",G78="",H78="",I78="",J78="",K78=""),"Completar datos",IF(L78="","Comprobar capacidad del servicio",IF(COUNTIFS($B$4:$B$103,B78,$D$4:$D$103,"&lt;&gt;"&amp;D78)+COUNTIFS($B$4:$B$103,B78,$E$4:$E$103,"&lt;&gt;"&amp;E78)+COUNTIFS($B$4:$B$103,B78,$F$4:$F$103,"&lt;&gt;"&amp;F78)&gt;0,"Comprobar datos de salida",IFERROR(IF(N78&lt;0,"Comprobar exceso de capacidad",IF(N78&lt;=$Z$2,"Comprobar disponibilidad baja",IF(OR(K78='Parámetros'!$H$5,K78='Parámetros'!$H$6),"Comprobar confirmación","Sin aviso"))),"Comprobar datos"))))))</f>
        <v/>
      </c>
      <c r="Q78">
        <f>""</f>
        <v/>
      </c>
      <c r="R78">
        <f>""</f>
        <v/>
      </c>
      <c r="S78">
        <f>""</f>
        <v/>
      </c>
      <c r="T78">
        <f>""</f>
        <v/>
      </c>
      <c r="U78">
        <f>""</f>
        <v/>
      </c>
    </row>
    <row r="79">
      <c r="A79" s="14" t="n"/>
      <c r="B79" s="14" t="n"/>
      <c r="C79" s="15" t="n"/>
      <c r="D79" s="15" t="n"/>
      <c r="E79" s="16" t="n"/>
      <c r="F79" s="14" t="n"/>
      <c r="G79" s="30" t="n"/>
      <c r="H79" s="31" t="n"/>
      <c r="I79" s="15" t="n"/>
      <c r="J79" s="15" t="n"/>
      <c r="K79" s="14" t="n"/>
      <c r="L79" s="33">
        <f>IF(OR(A79="",D79=""),"",IFERROR(VLOOKUP(D79,'Parámetros'!$A$4:$B$9,2,FALSE),""))</f>
        <v/>
      </c>
      <c r="M79" s="33">
        <f>IF(B79="","",SUMIFS($G$4:$G$103,$B$4:$B$103,B79,$K$4:$K$103,"&lt;&gt;"&amp;'Parámetros'!$H$7))</f>
        <v/>
      </c>
      <c r="N79" s="33">
        <f>IF(OR(B79="",L79="",M79=""),"",L79-M79)</f>
        <v/>
      </c>
      <c r="O79" s="22">
        <f>IF(A79="","",IF(COUNTIF($A$4:$A$103,A79)&gt;1,"Comprobar expediente duplicado",IF(OR(B79="",C79="",D79="",E79="",F79="",G79="",H79="",I79="",J79="",K79=""),"Completar datos",IF(L79="","Comprobar capacidad del servicio",IF(COUNTIFS($B$4:$B$103,B79,$D$4:$D$103,"&lt;&gt;"&amp;D79)+COUNTIFS($B$4:$B$103,B79,$E$4:$E$103,"&lt;&gt;"&amp;E79)+COUNTIFS($B$4:$B$103,B79,$F$4:$F$103,"&lt;&gt;"&amp;F79)&gt;0,"Comprobar datos de salida",IFERROR(IF(N79&lt;0,"Comprobar exceso de capacidad",IF(N79&lt;=$Z$2,"Comprobar disponibilidad baja",IF(OR(K79='Parámetros'!$H$5,K79='Parámetros'!$H$6),"Comprobar confirmación","Sin aviso"))),"Comprobar datos"))))))</f>
        <v/>
      </c>
      <c r="Q79">
        <f>""</f>
        <v/>
      </c>
      <c r="R79">
        <f>""</f>
        <v/>
      </c>
      <c r="S79">
        <f>""</f>
        <v/>
      </c>
      <c r="T79">
        <f>""</f>
        <v/>
      </c>
      <c r="U79">
        <f>""</f>
        <v/>
      </c>
    </row>
    <row r="80">
      <c r="A80" s="14" t="n"/>
      <c r="B80" s="14" t="n"/>
      <c r="C80" s="15" t="n"/>
      <c r="D80" s="15" t="n"/>
      <c r="E80" s="16" t="n"/>
      <c r="F80" s="14" t="n"/>
      <c r="G80" s="30" t="n"/>
      <c r="H80" s="31" t="n"/>
      <c r="I80" s="15" t="n"/>
      <c r="J80" s="15" t="n"/>
      <c r="K80" s="14" t="n"/>
      <c r="L80" s="32">
        <f>IF(OR(A80="",D80=""),"",IFERROR(VLOOKUP(D80,'Parámetros'!$A$4:$B$9,2,FALSE),""))</f>
        <v/>
      </c>
      <c r="M80" s="32">
        <f>IF(B80="","",SUMIFS($G$4:$G$103,$B$4:$B$103,B80,$K$4:$K$103,"&lt;&gt;"&amp;'Parámetros'!$H$7))</f>
        <v/>
      </c>
      <c r="N80" s="32">
        <f>IF(OR(B80="",L80="",M80=""),"",L80-M80)</f>
        <v/>
      </c>
      <c r="O80" s="20">
        <f>IF(A80="","",IF(COUNTIF($A$4:$A$103,A80)&gt;1,"Comprobar expediente duplicado",IF(OR(B80="",C80="",D80="",E80="",F80="",G80="",H80="",I80="",J80="",K80=""),"Completar datos",IF(L80="","Comprobar capacidad del servicio",IF(COUNTIFS($B$4:$B$103,B80,$D$4:$D$103,"&lt;&gt;"&amp;D80)+COUNTIFS($B$4:$B$103,B80,$E$4:$E$103,"&lt;&gt;"&amp;E80)+COUNTIFS($B$4:$B$103,B80,$F$4:$F$103,"&lt;&gt;"&amp;F80)&gt;0,"Comprobar datos de salida",IFERROR(IF(N80&lt;0,"Comprobar exceso de capacidad",IF(N80&lt;=$Z$2,"Comprobar disponibilidad baja",IF(OR(K80='Parámetros'!$H$5,K80='Parámetros'!$H$6),"Comprobar confirmación","Sin aviso"))),"Comprobar datos"))))))</f>
        <v/>
      </c>
      <c r="Q80">
        <f>""</f>
        <v/>
      </c>
      <c r="R80">
        <f>""</f>
        <v/>
      </c>
      <c r="S80">
        <f>""</f>
        <v/>
      </c>
      <c r="T80">
        <f>""</f>
        <v/>
      </c>
      <c r="U80">
        <f>""</f>
        <v/>
      </c>
    </row>
    <row r="81">
      <c r="A81" s="14" t="n"/>
      <c r="B81" s="14" t="n"/>
      <c r="C81" s="15" t="n"/>
      <c r="D81" s="15" t="n"/>
      <c r="E81" s="16" t="n"/>
      <c r="F81" s="14" t="n"/>
      <c r="G81" s="30" t="n"/>
      <c r="H81" s="31" t="n"/>
      <c r="I81" s="15" t="n"/>
      <c r="J81" s="15" t="n"/>
      <c r="K81" s="14" t="n"/>
      <c r="L81" s="33">
        <f>IF(OR(A81="",D81=""),"",IFERROR(VLOOKUP(D81,'Parámetros'!$A$4:$B$9,2,FALSE),""))</f>
        <v/>
      </c>
      <c r="M81" s="33">
        <f>IF(B81="","",SUMIFS($G$4:$G$103,$B$4:$B$103,B81,$K$4:$K$103,"&lt;&gt;"&amp;'Parámetros'!$H$7))</f>
        <v/>
      </c>
      <c r="N81" s="33">
        <f>IF(OR(B81="",L81="",M81=""),"",L81-M81)</f>
        <v/>
      </c>
      <c r="O81" s="22">
        <f>IF(A81="","",IF(COUNTIF($A$4:$A$103,A81)&gt;1,"Comprobar expediente duplicado",IF(OR(B81="",C81="",D81="",E81="",F81="",G81="",H81="",I81="",J81="",K81=""),"Completar datos",IF(L81="","Comprobar capacidad del servicio",IF(COUNTIFS($B$4:$B$103,B81,$D$4:$D$103,"&lt;&gt;"&amp;D81)+COUNTIFS($B$4:$B$103,B81,$E$4:$E$103,"&lt;&gt;"&amp;E81)+COUNTIFS($B$4:$B$103,B81,$F$4:$F$103,"&lt;&gt;"&amp;F81)&gt;0,"Comprobar datos de salida",IFERROR(IF(N81&lt;0,"Comprobar exceso de capacidad",IF(N81&lt;=$Z$2,"Comprobar disponibilidad baja",IF(OR(K81='Parámetros'!$H$5,K81='Parámetros'!$H$6),"Comprobar confirmación","Sin aviso"))),"Comprobar datos"))))))</f>
        <v/>
      </c>
      <c r="Q81">
        <f>""</f>
        <v/>
      </c>
      <c r="R81">
        <f>""</f>
        <v/>
      </c>
      <c r="S81">
        <f>""</f>
        <v/>
      </c>
      <c r="T81">
        <f>""</f>
        <v/>
      </c>
      <c r="U81">
        <f>""</f>
        <v/>
      </c>
    </row>
    <row r="82">
      <c r="A82" s="14" t="n"/>
      <c r="B82" s="14" t="n"/>
      <c r="C82" s="15" t="n"/>
      <c r="D82" s="15" t="n"/>
      <c r="E82" s="16" t="n"/>
      <c r="F82" s="14" t="n"/>
      <c r="G82" s="30" t="n"/>
      <c r="H82" s="31" t="n"/>
      <c r="I82" s="15" t="n"/>
      <c r="J82" s="15" t="n"/>
      <c r="K82" s="14" t="n"/>
      <c r="L82" s="32">
        <f>IF(OR(A82="",D82=""),"",IFERROR(VLOOKUP(D82,'Parámetros'!$A$4:$B$9,2,FALSE),""))</f>
        <v/>
      </c>
      <c r="M82" s="32">
        <f>IF(B82="","",SUMIFS($G$4:$G$103,$B$4:$B$103,B82,$K$4:$K$103,"&lt;&gt;"&amp;'Parámetros'!$H$7))</f>
        <v/>
      </c>
      <c r="N82" s="32">
        <f>IF(OR(B82="",L82="",M82=""),"",L82-M82)</f>
        <v/>
      </c>
      <c r="O82" s="20">
        <f>IF(A82="","",IF(COUNTIF($A$4:$A$103,A82)&gt;1,"Comprobar expediente duplicado",IF(OR(B82="",C82="",D82="",E82="",F82="",G82="",H82="",I82="",J82="",K82=""),"Completar datos",IF(L82="","Comprobar capacidad del servicio",IF(COUNTIFS($B$4:$B$103,B82,$D$4:$D$103,"&lt;&gt;"&amp;D82)+COUNTIFS($B$4:$B$103,B82,$E$4:$E$103,"&lt;&gt;"&amp;E82)+COUNTIFS($B$4:$B$103,B82,$F$4:$F$103,"&lt;&gt;"&amp;F82)&gt;0,"Comprobar datos de salida",IFERROR(IF(N82&lt;0,"Comprobar exceso de capacidad",IF(N82&lt;=$Z$2,"Comprobar disponibilidad baja",IF(OR(K82='Parámetros'!$H$5,K82='Parámetros'!$H$6),"Comprobar confirmación","Sin aviso"))),"Comprobar datos"))))))</f>
        <v/>
      </c>
      <c r="Q82">
        <f>""</f>
        <v/>
      </c>
      <c r="R82">
        <f>""</f>
        <v/>
      </c>
      <c r="S82">
        <f>""</f>
        <v/>
      </c>
      <c r="T82">
        <f>""</f>
        <v/>
      </c>
      <c r="U82">
        <f>""</f>
        <v/>
      </c>
    </row>
    <row r="83">
      <c r="A83" s="14" t="n"/>
      <c r="B83" s="14" t="n"/>
      <c r="C83" s="15" t="n"/>
      <c r="D83" s="15" t="n"/>
      <c r="E83" s="16" t="n"/>
      <c r="F83" s="14" t="n"/>
      <c r="G83" s="30" t="n"/>
      <c r="H83" s="31" t="n"/>
      <c r="I83" s="15" t="n"/>
      <c r="J83" s="15" t="n"/>
      <c r="K83" s="14" t="n"/>
      <c r="L83" s="33">
        <f>IF(OR(A83="",D83=""),"",IFERROR(VLOOKUP(D83,'Parámetros'!$A$4:$B$9,2,FALSE),""))</f>
        <v/>
      </c>
      <c r="M83" s="33">
        <f>IF(B83="","",SUMIFS($G$4:$G$103,$B$4:$B$103,B83,$K$4:$K$103,"&lt;&gt;"&amp;'Parámetros'!$H$7))</f>
        <v/>
      </c>
      <c r="N83" s="33">
        <f>IF(OR(B83="",L83="",M83=""),"",L83-M83)</f>
        <v/>
      </c>
      <c r="O83" s="22">
        <f>IF(A83="","",IF(COUNTIF($A$4:$A$103,A83)&gt;1,"Comprobar expediente duplicado",IF(OR(B83="",C83="",D83="",E83="",F83="",G83="",H83="",I83="",J83="",K83=""),"Completar datos",IF(L83="","Comprobar capacidad del servicio",IF(COUNTIFS($B$4:$B$103,B83,$D$4:$D$103,"&lt;&gt;"&amp;D83)+COUNTIFS($B$4:$B$103,B83,$E$4:$E$103,"&lt;&gt;"&amp;E83)+COUNTIFS($B$4:$B$103,B83,$F$4:$F$103,"&lt;&gt;"&amp;F83)&gt;0,"Comprobar datos de salida",IFERROR(IF(N83&lt;0,"Comprobar exceso de capacidad",IF(N83&lt;=$Z$2,"Comprobar disponibilidad baja",IF(OR(K83='Parámetros'!$H$5,K83='Parámetros'!$H$6),"Comprobar confirmación","Sin aviso"))),"Comprobar datos"))))))</f>
        <v/>
      </c>
      <c r="Q83">
        <f>""</f>
        <v/>
      </c>
      <c r="R83">
        <f>""</f>
        <v/>
      </c>
      <c r="S83">
        <f>""</f>
        <v/>
      </c>
      <c r="T83">
        <f>""</f>
        <v/>
      </c>
      <c r="U83">
        <f>""</f>
        <v/>
      </c>
    </row>
    <row r="84">
      <c r="A84" s="14" t="n"/>
      <c r="B84" s="14" t="n"/>
      <c r="C84" s="15" t="n"/>
      <c r="D84" s="15" t="n"/>
      <c r="E84" s="16" t="n"/>
      <c r="F84" s="14" t="n"/>
      <c r="G84" s="30" t="n"/>
      <c r="H84" s="31" t="n"/>
      <c r="I84" s="15" t="n"/>
      <c r="J84" s="15" t="n"/>
      <c r="K84" s="14" t="n"/>
      <c r="L84" s="32">
        <f>IF(OR(A84="",D84=""),"",IFERROR(VLOOKUP(D84,'Parámetros'!$A$4:$B$9,2,FALSE),""))</f>
        <v/>
      </c>
      <c r="M84" s="32">
        <f>IF(B84="","",SUMIFS($G$4:$G$103,$B$4:$B$103,B84,$K$4:$K$103,"&lt;&gt;"&amp;'Parámetros'!$H$7))</f>
        <v/>
      </c>
      <c r="N84" s="32">
        <f>IF(OR(B84="",L84="",M84=""),"",L84-M84)</f>
        <v/>
      </c>
      <c r="O84" s="20">
        <f>IF(A84="","",IF(COUNTIF($A$4:$A$103,A84)&gt;1,"Comprobar expediente duplicado",IF(OR(B84="",C84="",D84="",E84="",F84="",G84="",H84="",I84="",J84="",K84=""),"Completar datos",IF(L84="","Comprobar capacidad del servicio",IF(COUNTIFS($B$4:$B$103,B84,$D$4:$D$103,"&lt;&gt;"&amp;D84)+COUNTIFS($B$4:$B$103,B84,$E$4:$E$103,"&lt;&gt;"&amp;E84)+COUNTIFS($B$4:$B$103,B84,$F$4:$F$103,"&lt;&gt;"&amp;F84)&gt;0,"Comprobar datos de salida",IFERROR(IF(N84&lt;0,"Comprobar exceso de capacidad",IF(N84&lt;=$Z$2,"Comprobar disponibilidad baja",IF(OR(K84='Parámetros'!$H$5,K84='Parámetros'!$H$6),"Comprobar confirmación","Sin aviso"))),"Comprobar datos"))))))</f>
        <v/>
      </c>
      <c r="Q84">
        <f>""</f>
        <v/>
      </c>
      <c r="R84">
        <f>""</f>
        <v/>
      </c>
      <c r="S84">
        <f>""</f>
        <v/>
      </c>
      <c r="T84">
        <f>""</f>
        <v/>
      </c>
      <c r="U84">
        <f>""</f>
        <v/>
      </c>
    </row>
    <row r="85">
      <c r="A85" s="14" t="n"/>
      <c r="B85" s="14" t="n"/>
      <c r="C85" s="15" t="n"/>
      <c r="D85" s="15" t="n"/>
      <c r="E85" s="16" t="n"/>
      <c r="F85" s="14" t="n"/>
      <c r="G85" s="30" t="n"/>
      <c r="H85" s="31" t="n"/>
      <c r="I85" s="15" t="n"/>
      <c r="J85" s="15" t="n"/>
      <c r="K85" s="14" t="n"/>
      <c r="L85" s="33">
        <f>IF(OR(A85="",D85=""),"",IFERROR(VLOOKUP(D85,'Parámetros'!$A$4:$B$9,2,FALSE),""))</f>
        <v/>
      </c>
      <c r="M85" s="33">
        <f>IF(B85="","",SUMIFS($G$4:$G$103,$B$4:$B$103,B85,$K$4:$K$103,"&lt;&gt;"&amp;'Parámetros'!$H$7))</f>
        <v/>
      </c>
      <c r="N85" s="33">
        <f>IF(OR(B85="",L85="",M85=""),"",L85-M85)</f>
        <v/>
      </c>
      <c r="O85" s="22">
        <f>IF(A85="","",IF(COUNTIF($A$4:$A$103,A85)&gt;1,"Comprobar expediente duplicado",IF(OR(B85="",C85="",D85="",E85="",F85="",G85="",H85="",I85="",J85="",K85=""),"Completar datos",IF(L85="","Comprobar capacidad del servicio",IF(COUNTIFS($B$4:$B$103,B85,$D$4:$D$103,"&lt;&gt;"&amp;D85)+COUNTIFS($B$4:$B$103,B85,$E$4:$E$103,"&lt;&gt;"&amp;E85)+COUNTIFS($B$4:$B$103,B85,$F$4:$F$103,"&lt;&gt;"&amp;F85)&gt;0,"Comprobar datos de salida",IFERROR(IF(N85&lt;0,"Comprobar exceso de capacidad",IF(N85&lt;=$Z$2,"Comprobar disponibilidad baja",IF(OR(K85='Parámetros'!$H$5,K85='Parámetros'!$H$6),"Comprobar confirmación","Sin aviso"))),"Comprobar datos"))))))</f>
        <v/>
      </c>
      <c r="Q85">
        <f>""</f>
        <v/>
      </c>
      <c r="R85">
        <f>""</f>
        <v/>
      </c>
      <c r="S85">
        <f>""</f>
        <v/>
      </c>
      <c r="T85">
        <f>""</f>
        <v/>
      </c>
      <c r="U85">
        <f>""</f>
        <v/>
      </c>
    </row>
    <row r="86">
      <c r="A86" s="14" t="n"/>
      <c r="B86" s="14" t="n"/>
      <c r="C86" s="15" t="n"/>
      <c r="D86" s="15" t="n"/>
      <c r="E86" s="16" t="n"/>
      <c r="F86" s="14" t="n"/>
      <c r="G86" s="30" t="n"/>
      <c r="H86" s="31" t="n"/>
      <c r="I86" s="15" t="n"/>
      <c r="J86" s="15" t="n"/>
      <c r="K86" s="14" t="n"/>
      <c r="L86" s="32">
        <f>IF(OR(A86="",D86=""),"",IFERROR(VLOOKUP(D86,'Parámetros'!$A$4:$B$9,2,FALSE),""))</f>
        <v/>
      </c>
      <c r="M86" s="32">
        <f>IF(B86="","",SUMIFS($G$4:$G$103,$B$4:$B$103,B86,$K$4:$K$103,"&lt;&gt;"&amp;'Parámetros'!$H$7))</f>
        <v/>
      </c>
      <c r="N86" s="32">
        <f>IF(OR(B86="",L86="",M86=""),"",L86-M86)</f>
        <v/>
      </c>
      <c r="O86" s="20">
        <f>IF(A86="","",IF(COUNTIF($A$4:$A$103,A86)&gt;1,"Comprobar expediente duplicado",IF(OR(B86="",C86="",D86="",E86="",F86="",G86="",H86="",I86="",J86="",K86=""),"Completar datos",IF(L86="","Comprobar capacidad del servicio",IF(COUNTIFS($B$4:$B$103,B86,$D$4:$D$103,"&lt;&gt;"&amp;D86)+COUNTIFS($B$4:$B$103,B86,$E$4:$E$103,"&lt;&gt;"&amp;E86)+COUNTIFS($B$4:$B$103,B86,$F$4:$F$103,"&lt;&gt;"&amp;F86)&gt;0,"Comprobar datos de salida",IFERROR(IF(N86&lt;0,"Comprobar exceso de capacidad",IF(N86&lt;=$Z$2,"Comprobar disponibilidad baja",IF(OR(K86='Parámetros'!$H$5,K86='Parámetros'!$H$6),"Comprobar confirmación","Sin aviso"))),"Comprobar datos"))))))</f>
        <v/>
      </c>
      <c r="Q86">
        <f>""</f>
        <v/>
      </c>
      <c r="R86">
        <f>""</f>
        <v/>
      </c>
      <c r="S86">
        <f>""</f>
        <v/>
      </c>
      <c r="T86">
        <f>""</f>
        <v/>
      </c>
      <c r="U86">
        <f>""</f>
        <v/>
      </c>
    </row>
    <row r="87">
      <c r="A87" s="14" t="n"/>
      <c r="B87" s="14" t="n"/>
      <c r="C87" s="15" t="n"/>
      <c r="D87" s="15" t="n"/>
      <c r="E87" s="16" t="n"/>
      <c r="F87" s="14" t="n"/>
      <c r="G87" s="30" t="n"/>
      <c r="H87" s="31" t="n"/>
      <c r="I87" s="15" t="n"/>
      <c r="J87" s="15" t="n"/>
      <c r="K87" s="14" t="n"/>
      <c r="L87" s="33">
        <f>IF(OR(A87="",D87=""),"",IFERROR(VLOOKUP(D87,'Parámetros'!$A$4:$B$9,2,FALSE),""))</f>
        <v/>
      </c>
      <c r="M87" s="33">
        <f>IF(B87="","",SUMIFS($G$4:$G$103,$B$4:$B$103,B87,$K$4:$K$103,"&lt;&gt;"&amp;'Parámetros'!$H$7))</f>
        <v/>
      </c>
      <c r="N87" s="33">
        <f>IF(OR(B87="",L87="",M87=""),"",L87-M87)</f>
        <v/>
      </c>
      <c r="O87" s="22">
        <f>IF(A87="","",IF(COUNTIF($A$4:$A$103,A87)&gt;1,"Comprobar expediente duplicado",IF(OR(B87="",C87="",D87="",E87="",F87="",G87="",H87="",I87="",J87="",K87=""),"Completar datos",IF(L87="","Comprobar capacidad del servicio",IF(COUNTIFS($B$4:$B$103,B87,$D$4:$D$103,"&lt;&gt;"&amp;D87)+COUNTIFS($B$4:$B$103,B87,$E$4:$E$103,"&lt;&gt;"&amp;E87)+COUNTIFS($B$4:$B$103,B87,$F$4:$F$103,"&lt;&gt;"&amp;F87)&gt;0,"Comprobar datos de salida",IFERROR(IF(N87&lt;0,"Comprobar exceso de capacidad",IF(N87&lt;=$Z$2,"Comprobar disponibilidad baja",IF(OR(K87='Parámetros'!$H$5,K87='Parámetros'!$H$6),"Comprobar confirmación","Sin aviso"))),"Comprobar datos"))))))</f>
        <v/>
      </c>
      <c r="Q87">
        <f>""</f>
        <v/>
      </c>
      <c r="R87">
        <f>""</f>
        <v/>
      </c>
      <c r="S87">
        <f>""</f>
        <v/>
      </c>
      <c r="T87">
        <f>""</f>
        <v/>
      </c>
      <c r="U87">
        <f>""</f>
        <v/>
      </c>
    </row>
    <row r="88">
      <c r="A88" s="14" t="n"/>
      <c r="B88" s="14" t="n"/>
      <c r="C88" s="15" t="n"/>
      <c r="D88" s="15" t="n"/>
      <c r="E88" s="16" t="n"/>
      <c r="F88" s="14" t="n"/>
      <c r="G88" s="30" t="n"/>
      <c r="H88" s="31" t="n"/>
      <c r="I88" s="15" t="n"/>
      <c r="J88" s="15" t="n"/>
      <c r="K88" s="14" t="n"/>
      <c r="L88" s="32">
        <f>IF(OR(A88="",D88=""),"",IFERROR(VLOOKUP(D88,'Parámetros'!$A$4:$B$9,2,FALSE),""))</f>
        <v/>
      </c>
      <c r="M88" s="32">
        <f>IF(B88="","",SUMIFS($G$4:$G$103,$B$4:$B$103,B88,$K$4:$K$103,"&lt;&gt;"&amp;'Parámetros'!$H$7))</f>
        <v/>
      </c>
      <c r="N88" s="32">
        <f>IF(OR(B88="",L88="",M88=""),"",L88-M88)</f>
        <v/>
      </c>
      <c r="O88" s="20">
        <f>IF(A88="","",IF(COUNTIF($A$4:$A$103,A88)&gt;1,"Comprobar expediente duplicado",IF(OR(B88="",C88="",D88="",E88="",F88="",G88="",H88="",I88="",J88="",K88=""),"Completar datos",IF(L88="","Comprobar capacidad del servicio",IF(COUNTIFS($B$4:$B$103,B88,$D$4:$D$103,"&lt;&gt;"&amp;D88)+COUNTIFS($B$4:$B$103,B88,$E$4:$E$103,"&lt;&gt;"&amp;E88)+COUNTIFS($B$4:$B$103,B88,$F$4:$F$103,"&lt;&gt;"&amp;F88)&gt;0,"Comprobar datos de salida",IFERROR(IF(N88&lt;0,"Comprobar exceso de capacidad",IF(N88&lt;=$Z$2,"Comprobar disponibilidad baja",IF(OR(K88='Parámetros'!$H$5,K88='Parámetros'!$H$6),"Comprobar confirmación","Sin aviso"))),"Comprobar datos"))))))</f>
        <v/>
      </c>
      <c r="Q88">
        <f>""</f>
        <v/>
      </c>
      <c r="R88">
        <f>""</f>
        <v/>
      </c>
      <c r="S88">
        <f>""</f>
        <v/>
      </c>
      <c r="T88">
        <f>""</f>
        <v/>
      </c>
      <c r="U88">
        <f>""</f>
        <v/>
      </c>
    </row>
    <row r="89">
      <c r="A89" s="14" t="n"/>
      <c r="B89" s="14" t="n"/>
      <c r="C89" s="15" t="n"/>
      <c r="D89" s="15" t="n"/>
      <c r="E89" s="16" t="n"/>
      <c r="F89" s="14" t="n"/>
      <c r="G89" s="30" t="n"/>
      <c r="H89" s="31" t="n"/>
      <c r="I89" s="15" t="n"/>
      <c r="J89" s="15" t="n"/>
      <c r="K89" s="14" t="n"/>
      <c r="L89" s="33">
        <f>IF(OR(A89="",D89=""),"",IFERROR(VLOOKUP(D89,'Parámetros'!$A$4:$B$9,2,FALSE),""))</f>
        <v/>
      </c>
      <c r="M89" s="33">
        <f>IF(B89="","",SUMIFS($G$4:$G$103,$B$4:$B$103,B89,$K$4:$K$103,"&lt;&gt;"&amp;'Parámetros'!$H$7))</f>
        <v/>
      </c>
      <c r="N89" s="33">
        <f>IF(OR(B89="",L89="",M89=""),"",L89-M89)</f>
        <v/>
      </c>
      <c r="O89" s="22">
        <f>IF(A89="","",IF(COUNTIF($A$4:$A$103,A89)&gt;1,"Comprobar expediente duplicado",IF(OR(B89="",C89="",D89="",E89="",F89="",G89="",H89="",I89="",J89="",K89=""),"Completar datos",IF(L89="","Comprobar capacidad del servicio",IF(COUNTIFS($B$4:$B$103,B89,$D$4:$D$103,"&lt;&gt;"&amp;D89)+COUNTIFS($B$4:$B$103,B89,$E$4:$E$103,"&lt;&gt;"&amp;E89)+COUNTIFS($B$4:$B$103,B89,$F$4:$F$103,"&lt;&gt;"&amp;F89)&gt;0,"Comprobar datos de salida",IFERROR(IF(N89&lt;0,"Comprobar exceso de capacidad",IF(N89&lt;=$Z$2,"Comprobar disponibilidad baja",IF(OR(K89='Parámetros'!$H$5,K89='Parámetros'!$H$6),"Comprobar confirmación","Sin aviso"))),"Comprobar datos"))))))</f>
        <v/>
      </c>
      <c r="Q89">
        <f>""</f>
        <v/>
      </c>
      <c r="R89">
        <f>""</f>
        <v/>
      </c>
      <c r="S89">
        <f>""</f>
        <v/>
      </c>
      <c r="T89">
        <f>""</f>
        <v/>
      </c>
      <c r="U89">
        <f>""</f>
        <v/>
      </c>
    </row>
    <row r="90">
      <c r="A90" s="14" t="n"/>
      <c r="B90" s="14" t="n"/>
      <c r="C90" s="15" t="n"/>
      <c r="D90" s="15" t="n"/>
      <c r="E90" s="16" t="n"/>
      <c r="F90" s="14" t="n"/>
      <c r="G90" s="30" t="n"/>
      <c r="H90" s="31" t="n"/>
      <c r="I90" s="15" t="n"/>
      <c r="J90" s="15" t="n"/>
      <c r="K90" s="14" t="n"/>
      <c r="L90" s="32">
        <f>IF(OR(A90="",D90=""),"",IFERROR(VLOOKUP(D90,'Parámetros'!$A$4:$B$9,2,FALSE),""))</f>
        <v/>
      </c>
      <c r="M90" s="32">
        <f>IF(B90="","",SUMIFS($G$4:$G$103,$B$4:$B$103,B90,$K$4:$K$103,"&lt;&gt;"&amp;'Parámetros'!$H$7))</f>
        <v/>
      </c>
      <c r="N90" s="32">
        <f>IF(OR(B90="",L90="",M90=""),"",L90-M90)</f>
        <v/>
      </c>
      <c r="O90" s="20">
        <f>IF(A90="","",IF(COUNTIF($A$4:$A$103,A90)&gt;1,"Comprobar expediente duplicado",IF(OR(B90="",C90="",D90="",E90="",F90="",G90="",H90="",I90="",J90="",K90=""),"Completar datos",IF(L90="","Comprobar capacidad del servicio",IF(COUNTIFS($B$4:$B$103,B90,$D$4:$D$103,"&lt;&gt;"&amp;D90)+COUNTIFS($B$4:$B$103,B90,$E$4:$E$103,"&lt;&gt;"&amp;E90)+COUNTIFS($B$4:$B$103,B90,$F$4:$F$103,"&lt;&gt;"&amp;F90)&gt;0,"Comprobar datos de salida",IFERROR(IF(N90&lt;0,"Comprobar exceso de capacidad",IF(N90&lt;=$Z$2,"Comprobar disponibilidad baja",IF(OR(K90='Parámetros'!$H$5,K90='Parámetros'!$H$6),"Comprobar confirmación","Sin aviso"))),"Comprobar datos"))))))</f>
        <v/>
      </c>
      <c r="Q90">
        <f>""</f>
        <v/>
      </c>
      <c r="R90">
        <f>""</f>
        <v/>
      </c>
      <c r="S90">
        <f>""</f>
        <v/>
      </c>
      <c r="T90">
        <f>""</f>
        <v/>
      </c>
      <c r="U90">
        <f>""</f>
        <v/>
      </c>
    </row>
    <row r="91">
      <c r="A91" s="14" t="n"/>
      <c r="B91" s="14" t="n"/>
      <c r="C91" s="15" t="n"/>
      <c r="D91" s="15" t="n"/>
      <c r="E91" s="16" t="n"/>
      <c r="F91" s="14" t="n"/>
      <c r="G91" s="30" t="n"/>
      <c r="H91" s="31" t="n"/>
      <c r="I91" s="15" t="n"/>
      <c r="J91" s="15" t="n"/>
      <c r="K91" s="14" t="n"/>
      <c r="L91" s="33">
        <f>IF(OR(A91="",D91=""),"",IFERROR(VLOOKUP(D91,'Parámetros'!$A$4:$B$9,2,FALSE),""))</f>
        <v/>
      </c>
      <c r="M91" s="33">
        <f>IF(B91="","",SUMIFS($G$4:$G$103,$B$4:$B$103,B91,$K$4:$K$103,"&lt;&gt;"&amp;'Parámetros'!$H$7))</f>
        <v/>
      </c>
      <c r="N91" s="33">
        <f>IF(OR(B91="",L91="",M91=""),"",L91-M91)</f>
        <v/>
      </c>
      <c r="O91" s="22">
        <f>IF(A91="","",IF(COUNTIF($A$4:$A$103,A91)&gt;1,"Comprobar expediente duplicado",IF(OR(B91="",C91="",D91="",E91="",F91="",G91="",H91="",I91="",J91="",K91=""),"Completar datos",IF(L91="","Comprobar capacidad del servicio",IF(COUNTIFS($B$4:$B$103,B91,$D$4:$D$103,"&lt;&gt;"&amp;D91)+COUNTIFS($B$4:$B$103,B91,$E$4:$E$103,"&lt;&gt;"&amp;E91)+COUNTIFS($B$4:$B$103,B91,$F$4:$F$103,"&lt;&gt;"&amp;F91)&gt;0,"Comprobar datos de salida",IFERROR(IF(N91&lt;0,"Comprobar exceso de capacidad",IF(N91&lt;=$Z$2,"Comprobar disponibilidad baja",IF(OR(K91='Parámetros'!$H$5,K91='Parámetros'!$H$6),"Comprobar confirmación","Sin aviso"))),"Comprobar datos"))))))</f>
        <v/>
      </c>
      <c r="Q91">
        <f>""</f>
        <v/>
      </c>
      <c r="R91">
        <f>""</f>
        <v/>
      </c>
      <c r="S91">
        <f>""</f>
        <v/>
      </c>
      <c r="T91">
        <f>""</f>
        <v/>
      </c>
      <c r="U91">
        <f>""</f>
        <v/>
      </c>
    </row>
    <row r="92">
      <c r="A92" s="14" t="n"/>
      <c r="B92" s="14" t="n"/>
      <c r="C92" s="15" t="n"/>
      <c r="D92" s="15" t="n"/>
      <c r="E92" s="16" t="n"/>
      <c r="F92" s="14" t="n"/>
      <c r="G92" s="30" t="n"/>
      <c r="H92" s="31" t="n"/>
      <c r="I92" s="15" t="n"/>
      <c r="J92" s="15" t="n"/>
      <c r="K92" s="14" t="n"/>
      <c r="L92" s="32">
        <f>IF(OR(A92="",D92=""),"",IFERROR(VLOOKUP(D92,'Parámetros'!$A$4:$B$9,2,FALSE),""))</f>
        <v/>
      </c>
      <c r="M92" s="32">
        <f>IF(B92="","",SUMIFS($G$4:$G$103,$B$4:$B$103,B92,$K$4:$K$103,"&lt;&gt;"&amp;'Parámetros'!$H$7))</f>
        <v/>
      </c>
      <c r="N92" s="32">
        <f>IF(OR(B92="",L92="",M92=""),"",L92-M92)</f>
        <v/>
      </c>
      <c r="O92" s="20">
        <f>IF(A92="","",IF(COUNTIF($A$4:$A$103,A92)&gt;1,"Comprobar expediente duplicado",IF(OR(B92="",C92="",D92="",E92="",F92="",G92="",H92="",I92="",J92="",K92=""),"Completar datos",IF(L92="","Comprobar capacidad del servicio",IF(COUNTIFS($B$4:$B$103,B92,$D$4:$D$103,"&lt;&gt;"&amp;D92)+COUNTIFS($B$4:$B$103,B92,$E$4:$E$103,"&lt;&gt;"&amp;E92)+COUNTIFS($B$4:$B$103,B92,$F$4:$F$103,"&lt;&gt;"&amp;F92)&gt;0,"Comprobar datos de salida",IFERROR(IF(N92&lt;0,"Comprobar exceso de capacidad",IF(N92&lt;=$Z$2,"Comprobar disponibilidad baja",IF(OR(K92='Parámetros'!$H$5,K92='Parámetros'!$H$6),"Comprobar confirmación","Sin aviso"))),"Comprobar datos"))))))</f>
        <v/>
      </c>
      <c r="Q92">
        <f>""</f>
        <v/>
      </c>
      <c r="R92">
        <f>""</f>
        <v/>
      </c>
      <c r="S92">
        <f>""</f>
        <v/>
      </c>
      <c r="T92">
        <f>""</f>
        <v/>
      </c>
      <c r="U92">
        <f>""</f>
        <v/>
      </c>
    </row>
    <row r="93">
      <c r="A93" s="14" t="n"/>
      <c r="B93" s="14" t="n"/>
      <c r="C93" s="15" t="n"/>
      <c r="D93" s="15" t="n"/>
      <c r="E93" s="16" t="n"/>
      <c r="F93" s="14" t="n"/>
      <c r="G93" s="30" t="n"/>
      <c r="H93" s="31" t="n"/>
      <c r="I93" s="15" t="n"/>
      <c r="J93" s="15" t="n"/>
      <c r="K93" s="14" t="n"/>
      <c r="L93" s="33">
        <f>IF(OR(A93="",D93=""),"",IFERROR(VLOOKUP(D93,'Parámetros'!$A$4:$B$9,2,FALSE),""))</f>
        <v/>
      </c>
      <c r="M93" s="33">
        <f>IF(B93="","",SUMIFS($G$4:$G$103,$B$4:$B$103,B93,$K$4:$K$103,"&lt;&gt;"&amp;'Parámetros'!$H$7))</f>
        <v/>
      </c>
      <c r="N93" s="33">
        <f>IF(OR(B93="",L93="",M93=""),"",L93-M93)</f>
        <v/>
      </c>
      <c r="O93" s="22">
        <f>IF(A93="","",IF(COUNTIF($A$4:$A$103,A93)&gt;1,"Comprobar expediente duplicado",IF(OR(B93="",C93="",D93="",E93="",F93="",G93="",H93="",I93="",J93="",K93=""),"Completar datos",IF(L93="","Comprobar capacidad del servicio",IF(COUNTIFS($B$4:$B$103,B93,$D$4:$D$103,"&lt;&gt;"&amp;D93)+COUNTIFS($B$4:$B$103,B93,$E$4:$E$103,"&lt;&gt;"&amp;E93)+COUNTIFS($B$4:$B$103,B93,$F$4:$F$103,"&lt;&gt;"&amp;F93)&gt;0,"Comprobar datos de salida",IFERROR(IF(N93&lt;0,"Comprobar exceso de capacidad",IF(N93&lt;=$Z$2,"Comprobar disponibilidad baja",IF(OR(K93='Parámetros'!$H$5,K93='Parámetros'!$H$6),"Comprobar confirmación","Sin aviso"))),"Comprobar datos"))))))</f>
        <v/>
      </c>
      <c r="Q93">
        <f>""</f>
        <v/>
      </c>
      <c r="R93">
        <f>""</f>
        <v/>
      </c>
      <c r="S93">
        <f>""</f>
        <v/>
      </c>
      <c r="T93">
        <f>""</f>
        <v/>
      </c>
      <c r="U93">
        <f>""</f>
        <v/>
      </c>
    </row>
    <row r="94">
      <c r="A94" s="14" t="n"/>
      <c r="B94" s="14" t="n"/>
      <c r="C94" s="15" t="n"/>
      <c r="D94" s="15" t="n"/>
      <c r="E94" s="16" t="n"/>
      <c r="F94" s="14" t="n"/>
      <c r="G94" s="30" t="n"/>
      <c r="H94" s="31" t="n"/>
      <c r="I94" s="15" t="n"/>
      <c r="J94" s="15" t="n"/>
      <c r="K94" s="14" t="n"/>
      <c r="L94" s="32">
        <f>IF(OR(A94="",D94=""),"",IFERROR(VLOOKUP(D94,'Parámetros'!$A$4:$B$9,2,FALSE),""))</f>
        <v/>
      </c>
      <c r="M94" s="32">
        <f>IF(B94="","",SUMIFS($G$4:$G$103,$B$4:$B$103,B94,$K$4:$K$103,"&lt;&gt;"&amp;'Parámetros'!$H$7))</f>
        <v/>
      </c>
      <c r="N94" s="32">
        <f>IF(OR(B94="",L94="",M94=""),"",L94-M94)</f>
        <v/>
      </c>
      <c r="O94" s="20">
        <f>IF(A94="","",IF(COUNTIF($A$4:$A$103,A94)&gt;1,"Comprobar expediente duplicado",IF(OR(B94="",C94="",D94="",E94="",F94="",G94="",H94="",I94="",J94="",K94=""),"Completar datos",IF(L94="","Comprobar capacidad del servicio",IF(COUNTIFS($B$4:$B$103,B94,$D$4:$D$103,"&lt;&gt;"&amp;D94)+COUNTIFS($B$4:$B$103,B94,$E$4:$E$103,"&lt;&gt;"&amp;E94)+COUNTIFS($B$4:$B$103,B94,$F$4:$F$103,"&lt;&gt;"&amp;F94)&gt;0,"Comprobar datos de salida",IFERROR(IF(N94&lt;0,"Comprobar exceso de capacidad",IF(N94&lt;=$Z$2,"Comprobar disponibilidad baja",IF(OR(K94='Parámetros'!$H$5,K94='Parámetros'!$H$6),"Comprobar confirmación","Sin aviso"))),"Comprobar datos"))))))</f>
        <v/>
      </c>
      <c r="Q94">
        <f>""</f>
        <v/>
      </c>
      <c r="R94">
        <f>""</f>
        <v/>
      </c>
      <c r="S94">
        <f>""</f>
        <v/>
      </c>
      <c r="T94">
        <f>""</f>
        <v/>
      </c>
      <c r="U94">
        <f>""</f>
        <v/>
      </c>
    </row>
    <row r="95">
      <c r="A95" s="14" t="n"/>
      <c r="B95" s="14" t="n"/>
      <c r="C95" s="15" t="n"/>
      <c r="D95" s="15" t="n"/>
      <c r="E95" s="16" t="n"/>
      <c r="F95" s="14" t="n"/>
      <c r="G95" s="30" t="n"/>
      <c r="H95" s="31" t="n"/>
      <c r="I95" s="15" t="n"/>
      <c r="J95" s="15" t="n"/>
      <c r="K95" s="14" t="n"/>
      <c r="L95" s="33">
        <f>IF(OR(A95="",D95=""),"",IFERROR(VLOOKUP(D95,'Parámetros'!$A$4:$B$9,2,FALSE),""))</f>
        <v/>
      </c>
      <c r="M95" s="33">
        <f>IF(B95="","",SUMIFS($G$4:$G$103,$B$4:$B$103,B95,$K$4:$K$103,"&lt;&gt;"&amp;'Parámetros'!$H$7))</f>
        <v/>
      </c>
      <c r="N95" s="33">
        <f>IF(OR(B95="",L95="",M95=""),"",L95-M95)</f>
        <v/>
      </c>
      <c r="O95" s="22">
        <f>IF(A95="","",IF(COUNTIF($A$4:$A$103,A95)&gt;1,"Comprobar expediente duplicado",IF(OR(B95="",C95="",D95="",E95="",F95="",G95="",H95="",I95="",J95="",K95=""),"Completar datos",IF(L95="","Comprobar capacidad del servicio",IF(COUNTIFS($B$4:$B$103,B95,$D$4:$D$103,"&lt;&gt;"&amp;D95)+COUNTIFS($B$4:$B$103,B95,$E$4:$E$103,"&lt;&gt;"&amp;E95)+COUNTIFS($B$4:$B$103,B95,$F$4:$F$103,"&lt;&gt;"&amp;F95)&gt;0,"Comprobar datos de salida",IFERROR(IF(N95&lt;0,"Comprobar exceso de capacidad",IF(N95&lt;=$Z$2,"Comprobar disponibilidad baja",IF(OR(K95='Parámetros'!$H$5,K95='Parámetros'!$H$6),"Comprobar confirmación","Sin aviso"))),"Comprobar datos"))))))</f>
        <v/>
      </c>
      <c r="Q95">
        <f>""</f>
        <v/>
      </c>
      <c r="R95">
        <f>""</f>
        <v/>
      </c>
      <c r="S95">
        <f>""</f>
        <v/>
      </c>
      <c r="T95">
        <f>""</f>
        <v/>
      </c>
      <c r="U95">
        <f>""</f>
        <v/>
      </c>
    </row>
    <row r="96">
      <c r="A96" s="14" t="n"/>
      <c r="B96" s="14" t="n"/>
      <c r="C96" s="15" t="n"/>
      <c r="D96" s="15" t="n"/>
      <c r="E96" s="16" t="n"/>
      <c r="F96" s="14" t="n"/>
      <c r="G96" s="30" t="n"/>
      <c r="H96" s="31" t="n"/>
      <c r="I96" s="15" t="n"/>
      <c r="J96" s="15" t="n"/>
      <c r="K96" s="14" t="n"/>
      <c r="L96" s="32">
        <f>IF(OR(A96="",D96=""),"",IFERROR(VLOOKUP(D96,'Parámetros'!$A$4:$B$9,2,FALSE),""))</f>
        <v/>
      </c>
      <c r="M96" s="32">
        <f>IF(B96="","",SUMIFS($G$4:$G$103,$B$4:$B$103,B96,$K$4:$K$103,"&lt;&gt;"&amp;'Parámetros'!$H$7))</f>
        <v/>
      </c>
      <c r="N96" s="32">
        <f>IF(OR(B96="",L96="",M96=""),"",L96-M96)</f>
        <v/>
      </c>
      <c r="O96" s="20">
        <f>IF(A96="","",IF(COUNTIF($A$4:$A$103,A96)&gt;1,"Comprobar expediente duplicado",IF(OR(B96="",C96="",D96="",E96="",F96="",G96="",H96="",I96="",J96="",K96=""),"Completar datos",IF(L96="","Comprobar capacidad del servicio",IF(COUNTIFS($B$4:$B$103,B96,$D$4:$D$103,"&lt;&gt;"&amp;D96)+COUNTIFS($B$4:$B$103,B96,$E$4:$E$103,"&lt;&gt;"&amp;E96)+COUNTIFS($B$4:$B$103,B96,$F$4:$F$103,"&lt;&gt;"&amp;F96)&gt;0,"Comprobar datos de salida",IFERROR(IF(N96&lt;0,"Comprobar exceso de capacidad",IF(N96&lt;=$Z$2,"Comprobar disponibilidad baja",IF(OR(K96='Parámetros'!$H$5,K96='Parámetros'!$H$6),"Comprobar confirmación","Sin aviso"))),"Comprobar datos"))))))</f>
        <v/>
      </c>
      <c r="Q96">
        <f>""</f>
        <v/>
      </c>
      <c r="R96">
        <f>""</f>
        <v/>
      </c>
      <c r="S96">
        <f>""</f>
        <v/>
      </c>
      <c r="T96">
        <f>""</f>
        <v/>
      </c>
      <c r="U96">
        <f>""</f>
        <v/>
      </c>
    </row>
    <row r="97">
      <c r="A97" s="14" t="n"/>
      <c r="B97" s="14" t="n"/>
      <c r="C97" s="15" t="n"/>
      <c r="D97" s="15" t="n"/>
      <c r="E97" s="16" t="n"/>
      <c r="F97" s="14" t="n"/>
      <c r="G97" s="30" t="n"/>
      <c r="H97" s="31" t="n"/>
      <c r="I97" s="15" t="n"/>
      <c r="J97" s="15" t="n"/>
      <c r="K97" s="14" t="n"/>
      <c r="L97" s="33">
        <f>IF(OR(A97="",D97=""),"",IFERROR(VLOOKUP(D97,'Parámetros'!$A$4:$B$9,2,FALSE),""))</f>
        <v/>
      </c>
      <c r="M97" s="33">
        <f>IF(B97="","",SUMIFS($G$4:$G$103,$B$4:$B$103,B97,$K$4:$K$103,"&lt;&gt;"&amp;'Parámetros'!$H$7))</f>
        <v/>
      </c>
      <c r="N97" s="33">
        <f>IF(OR(B97="",L97="",M97=""),"",L97-M97)</f>
        <v/>
      </c>
      <c r="O97" s="22">
        <f>IF(A97="","",IF(COUNTIF($A$4:$A$103,A97)&gt;1,"Comprobar expediente duplicado",IF(OR(B97="",C97="",D97="",E97="",F97="",G97="",H97="",I97="",J97="",K97=""),"Completar datos",IF(L97="","Comprobar capacidad del servicio",IF(COUNTIFS($B$4:$B$103,B97,$D$4:$D$103,"&lt;&gt;"&amp;D97)+COUNTIFS($B$4:$B$103,B97,$E$4:$E$103,"&lt;&gt;"&amp;E97)+COUNTIFS($B$4:$B$103,B97,$F$4:$F$103,"&lt;&gt;"&amp;F97)&gt;0,"Comprobar datos de salida",IFERROR(IF(N97&lt;0,"Comprobar exceso de capacidad",IF(N97&lt;=$Z$2,"Comprobar disponibilidad baja",IF(OR(K97='Parámetros'!$H$5,K97='Parámetros'!$H$6),"Comprobar confirmación","Sin aviso"))),"Comprobar datos"))))))</f>
        <v/>
      </c>
      <c r="Q97">
        <f>""</f>
        <v/>
      </c>
      <c r="R97">
        <f>""</f>
        <v/>
      </c>
      <c r="S97">
        <f>""</f>
        <v/>
      </c>
      <c r="T97">
        <f>""</f>
        <v/>
      </c>
      <c r="U97">
        <f>""</f>
        <v/>
      </c>
    </row>
    <row r="98">
      <c r="A98" s="14" t="n"/>
      <c r="B98" s="14" t="n"/>
      <c r="C98" s="15" t="n"/>
      <c r="D98" s="15" t="n"/>
      <c r="E98" s="16" t="n"/>
      <c r="F98" s="14" t="n"/>
      <c r="G98" s="30" t="n"/>
      <c r="H98" s="31" t="n"/>
      <c r="I98" s="15" t="n"/>
      <c r="J98" s="15" t="n"/>
      <c r="K98" s="14" t="n"/>
      <c r="L98" s="32">
        <f>IF(OR(A98="",D98=""),"",IFERROR(VLOOKUP(D98,'Parámetros'!$A$4:$B$9,2,FALSE),""))</f>
        <v/>
      </c>
      <c r="M98" s="32">
        <f>IF(B98="","",SUMIFS($G$4:$G$103,$B$4:$B$103,B98,$K$4:$K$103,"&lt;&gt;"&amp;'Parámetros'!$H$7))</f>
        <v/>
      </c>
      <c r="N98" s="32">
        <f>IF(OR(B98="",L98="",M98=""),"",L98-M98)</f>
        <v/>
      </c>
      <c r="O98" s="20">
        <f>IF(A98="","",IF(COUNTIF($A$4:$A$103,A98)&gt;1,"Comprobar expediente duplicado",IF(OR(B98="",C98="",D98="",E98="",F98="",G98="",H98="",I98="",J98="",K98=""),"Completar datos",IF(L98="","Comprobar capacidad del servicio",IF(COUNTIFS($B$4:$B$103,B98,$D$4:$D$103,"&lt;&gt;"&amp;D98)+COUNTIFS($B$4:$B$103,B98,$E$4:$E$103,"&lt;&gt;"&amp;E98)+COUNTIFS($B$4:$B$103,B98,$F$4:$F$103,"&lt;&gt;"&amp;F98)&gt;0,"Comprobar datos de salida",IFERROR(IF(N98&lt;0,"Comprobar exceso de capacidad",IF(N98&lt;=$Z$2,"Comprobar disponibilidad baja",IF(OR(K98='Parámetros'!$H$5,K98='Parámetros'!$H$6),"Comprobar confirmación","Sin aviso"))),"Comprobar datos"))))))</f>
        <v/>
      </c>
      <c r="Q98">
        <f>""</f>
        <v/>
      </c>
      <c r="R98">
        <f>""</f>
        <v/>
      </c>
      <c r="S98">
        <f>""</f>
        <v/>
      </c>
      <c r="T98">
        <f>""</f>
        <v/>
      </c>
      <c r="U98">
        <f>""</f>
        <v/>
      </c>
    </row>
    <row r="99">
      <c r="A99" s="14" t="n"/>
      <c r="B99" s="14" t="n"/>
      <c r="C99" s="15" t="n"/>
      <c r="D99" s="15" t="n"/>
      <c r="E99" s="16" t="n"/>
      <c r="F99" s="14" t="n"/>
      <c r="G99" s="30" t="n"/>
      <c r="H99" s="31" t="n"/>
      <c r="I99" s="15" t="n"/>
      <c r="J99" s="15" t="n"/>
      <c r="K99" s="14" t="n"/>
      <c r="L99" s="33">
        <f>IF(OR(A99="",D99=""),"",IFERROR(VLOOKUP(D99,'Parámetros'!$A$4:$B$9,2,FALSE),""))</f>
        <v/>
      </c>
      <c r="M99" s="33">
        <f>IF(B99="","",SUMIFS($G$4:$G$103,$B$4:$B$103,B99,$K$4:$K$103,"&lt;&gt;"&amp;'Parámetros'!$H$7))</f>
        <v/>
      </c>
      <c r="N99" s="33">
        <f>IF(OR(B99="",L99="",M99=""),"",L99-M99)</f>
        <v/>
      </c>
      <c r="O99" s="22">
        <f>IF(A99="","",IF(COUNTIF($A$4:$A$103,A99)&gt;1,"Comprobar expediente duplicado",IF(OR(B99="",C99="",D99="",E99="",F99="",G99="",H99="",I99="",J99="",K99=""),"Completar datos",IF(L99="","Comprobar capacidad del servicio",IF(COUNTIFS($B$4:$B$103,B99,$D$4:$D$103,"&lt;&gt;"&amp;D99)+COUNTIFS($B$4:$B$103,B99,$E$4:$E$103,"&lt;&gt;"&amp;E99)+COUNTIFS($B$4:$B$103,B99,$F$4:$F$103,"&lt;&gt;"&amp;F99)&gt;0,"Comprobar datos de salida",IFERROR(IF(N99&lt;0,"Comprobar exceso de capacidad",IF(N99&lt;=$Z$2,"Comprobar disponibilidad baja",IF(OR(K99='Parámetros'!$H$5,K99='Parámetros'!$H$6),"Comprobar confirmación","Sin aviso"))),"Comprobar datos"))))))</f>
        <v/>
      </c>
      <c r="Q99">
        <f>""</f>
        <v/>
      </c>
      <c r="R99">
        <f>""</f>
        <v/>
      </c>
      <c r="S99">
        <f>""</f>
        <v/>
      </c>
      <c r="T99">
        <f>""</f>
        <v/>
      </c>
      <c r="U99">
        <f>""</f>
        <v/>
      </c>
    </row>
    <row r="100">
      <c r="A100" s="14" t="n"/>
      <c r="B100" s="14" t="n"/>
      <c r="C100" s="15" t="n"/>
      <c r="D100" s="15" t="n"/>
      <c r="E100" s="16" t="n"/>
      <c r="F100" s="14" t="n"/>
      <c r="G100" s="30" t="n"/>
      <c r="H100" s="31" t="n"/>
      <c r="I100" s="15" t="n"/>
      <c r="J100" s="15" t="n"/>
      <c r="K100" s="14" t="n"/>
      <c r="L100" s="32">
        <f>IF(OR(A100="",D100=""),"",IFERROR(VLOOKUP(D100,'Parámetros'!$A$4:$B$9,2,FALSE),""))</f>
        <v/>
      </c>
      <c r="M100" s="32">
        <f>IF(B100="","",SUMIFS($G$4:$G$103,$B$4:$B$103,B100,$K$4:$K$103,"&lt;&gt;"&amp;'Parámetros'!$H$7))</f>
        <v/>
      </c>
      <c r="N100" s="32">
        <f>IF(OR(B100="",L100="",M100=""),"",L100-M100)</f>
        <v/>
      </c>
      <c r="O100" s="20">
        <f>IF(A100="","",IF(COUNTIF($A$4:$A$103,A100)&gt;1,"Comprobar expediente duplicado",IF(OR(B100="",C100="",D100="",E100="",F100="",G100="",H100="",I100="",J100="",K100=""),"Completar datos",IF(L100="","Comprobar capacidad del servicio",IF(COUNTIFS($B$4:$B$103,B100,$D$4:$D$103,"&lt;&gt;"&amp;D100)+COUNTIFS($B$4:$B$103,B100,$E$4:$E$103,"&lt;&gt;"&amp;E100)+COUNTIFS($B$4:$B$103,B100,$F$4:$F$103,"&lt;&gt;"&amp;F100)&gt;0,"Comprobar datos de salida",IFERROR(IF(N100&lt;0,"Comprobar exceso de capacidad",IF(N100&lt;=$Z$2,"Comprobar disponibilidad baja",IF(OR(K100='Parámetros'!$H$5,K100='Parámetros'!$H$6),"Comprobar confirmación","Sin aviso"))),"Comprobar datos"))))))</f>
        <v/>
      </c>
      <c r="Q100">
        <f>""</f>
        <v/>
      </c>
      <c r="R100">
        <f>""</f>
        <v/>
      </c>
      <c r="S100">
        <f>""</f>
        <v/>
      </c>
      <c r="T100">
        <f>""</f>
        <v/>
      </c>
      <c r="U100">
        <f>""</f>
        <v/>
      </c>
    </row>
    <row r="101">
      <c r="A101" s="14" t="n"/>
      <c r="B101" s="14" t="n"/>
      <c r="C101" s="15" t="n"/>
      <c r="D101" s="15" t="n"/>
      <c r="E101" s="16" t="n"/>
      <c r="F101" s="14" t="n"/>
      <c r="G101" s="30" t="n"/>
      <c r="H101" s="31" t="n"/>
      <c r="I101" s="15" t="n"/>
      <c r="J101" s="15" t="n"/>
      <c r="K101" s="14" t="n"/>
      <c r="L101" s="33">
        <f>IF(OR(A101="",D101=""),"",IFERROR(VLOOKUP(D101,'Parámetros'!$A$4:$B$9,2,FALSE),""))</f>
        <v/>
      </c>
      <c r="M101" s="33">
        <f>IF(B101="","",SUMIFS($G$4:$G$103,$B$4:$B$103,B101,$K$4:$K$103,"&lt;&gt;"&amp;'Parámetros'!$H$7))</f>
        <v/>
      </c>
      <c r="N101" s="33">
        <f>IF(OR(B101="",L101="",M101=""),"",L101-M101)</f>
        <v/>
      </c>
      <c r="O101" s="22">
        <f>IF(A101="","",IF(COUNTIF($A$4:$A$103,A101)&gt;1,"Comprobar expediente duplicado",IF(OR(B101="",C101="",D101="",E101="",F101="",G101="",H101="",I101="",J101="",K101=""),"Completar datos",IF(L101="","Comprobar capacidad del servicio",IF(COUNTIFS($B$4:$B$103,B101,$D$4:$D$103,"&lt;&gt;"&amp;D101)+COUNTIFS($B$4:$B$103,B101,$E$4:$E$103,"&lt;&gt;"&amp;E101)+COUNTIFS($B$4:$B$103,B101,$F$4:$F$103,"&lt;&gt;"&amp;F101)&gt;0,"Comprobar datos de salida",IFERROR(IF(N101&lt;0,"Comprobar exceso de capacidad",IF(N101&lt;=$Z$2,"Comprobar disponibilidad baja",IF(OR(K101='Parámetros'!$H$5,K101='Parámetros'!$H$6),"Comprobar confirmación","Sin aviso"))),"Comprobar datos"))))))</f>
        <v/>
      </c>
      <c r="Q101">
        <f>""</f>
        <v/>
      </c>
      <c r="R101">
        <f>""</f>
        <v/>
      </c>
      <c r="S101">
        <f>""</f>
        <v/>
      </c>
      <c r="T101">
        <f>""</f>
        <v/>
      </c>
      <c r="U101">
        <f>""</f>
        <v/>
      </c>
    </row>
    <row r="102">
      <c r="A102" s="14" t="n"/>
      <c r="B102" s="14" t="n"/>
      <c r="C102" s="15" t="n"/>
      <c r="D102" s="15" t="n"/>
      <c r="E102" s="16" t="n"/>
      <c r="F102" s="14" t="n"/>
      <c r="G102" s="30" t="n"/>
      <c r="H102" s="31" t="n"/>
      <c r="I102" s="15" t="n"/>
      <c r="J102" s="15" t="n"/>
      <c r="K102" s="14" t="n"/>
      <c r="L102" s="32">
        <f>IF(OR(A102="",D102=""),"",IFERROR(VLOOKUP(D102,'Parámetros'!$A$4:$B$9,2,FALSE),""))</f>
        <v/>
      </c>
      <c r="M102" s="32">
        <f>IF(B102="","",SUMIFS($G$4:$G$103,$B$4:$B$103,B102,$K$4:$K$103,"&lt;&gt;"&amp;'Parámetros'!$H$7))</f>
        <v/>
      </c>
      <c r="N102" s="32">
        <f>IF(OR(B102="",L102="",M102=""),"",L102-M102)</f>
        <v/>
      </c>
      <c r="O102" s="20">
        <f>IF(A102="","",IF(COUNTIF($A$4:$A$103,A102)&gt;1,"Comprobar expediente duplicado",IF(OR(B102="",C102="",D102="",E102="",F102="",G102="",H102="",I102="",J102="",K102=""),"Completar datos",IF(L102="","Comprobar capacidad del servicio",IF(COUNTIFS($B$4:$B$103,B102,$D$4:$D$103,"&lt;&gt;"&amp;D102)+COUNTIFS($B$4:$B$103,B102,$E$4:$E$103,"&lt;&gt;"&amp;E102)+COUNTIFS($B$4:$B$103,B102,$F$4:$F$103,"&lt;&gt;"&amp;F102)&gt;0,"Comprobar datos de salida",IFERROR(IF(N102&lt;0,"Comprobar exceso de capacidad",IF(N102&lt;=$Z$2,"Comprobar disponibilidad baja",IF(OR(K102='Parámetros'!$H$5,K102='Parámetros'!$H$6),"Comprobar confirmación","Sin aviso"))),"Comprobar datos"))))))</f>
        <v/>
      </c>
      <c r="Q102">
        <f>""</f>
        <v/>
      </c>
      <c r="R102">
        <f>""</f>
        <v/>
      </c>
      <c r="S102">
        <f>""</f>
        <v/>
      </c>
      <c r="T102">
        <f>""</f>
        <v/>
      </c>
      <c r="U102">
        <f>""</f>
        <v/>
      </c>
    </row>
    <row r="103">
      <c r="A103" s="14" t="n"/>
      <c r="B103" s="14" t="n"/>
      <c r="C103" s="15" t="n"/>
      <c r="D103" s="15" t="n"/>
      <c r="E103" s="16" t="n"/>
      <c r="F103" s="14" t="n"/>
      <c r="G103" s="30" t="n"/>
      <c r="H103" s="31" t="n"/>
      <c r="I103" s="15" t="n"/>
      <c r="J103" s="15" t="n"/>
      <c r="K103" s="14" t="n"/>
      <c r="L103" s="33">
        <f>IF(OR(A103="",D103=""),"",IFERROR(VLOOKUP(D103,'Parámetros'!$A$4:$B$9,2,FALSE),""))</f>
        <v/>
      </c>
      <c r="M103" s="33">
        <f>IF(B103="","",SUMIFS($G$4:$G$103,$B$4:$B$103,B103,$K$4:$K$103,"&lt;&gt;"&amp;'Parámetros'!$H$7))</f>
        <v/>
      </c>
      <c r="N103" s="33">
        <f>IF(OR(B103="",L103="",M103=""),"",L103-M103)</f>
        <v/>
      </c>
      <c r="O103" s="22">
        <f>IF(A103="","",IF(COUNTIF($A$4:$A$103,A103)&gt;1,"Comprobar expediente duplicado",IF(OR(B103="",C103="",D103="",E103="",F103="",G103="",H103="",I103="",J103="",K103=""),"Completar datos",IF(L103="","Comprobar capacidad del servicio",IF(COUNTIFS($B$4:$B$103,B103,$D$4:$D$103,"&lt;&gt;"&amp;D103)+COUNTIFS($B$4:$B$103,B103,$E$4:$E$103,"&lt;&gt;"&amp;E103)+COUNTIFS($B$4:$B$103,B103,$F$4:$F$103,"&lt;&gt;"&amp;F103)&gt;0,"Comprobar datos de salida",IFERROR(IF(N103&lt;0,"Comprobar exceso de capacidad",IF(N103&lt;=$Z$2,"Comprobar disponibilidad baja",IF(OR(K103='Parámetros'!$H$5,K103='Parámetros'!$H$6),"Comprobar confirmación","Sin aviso"))),"Comprobar datos"))))))</f>
        <v/>
      </c>
      <c r="Q103">
        <f>""</f>
        <v/>
      </c>
      <c r="R103">
        <f>""</f>
        <v/>
      </c>
      <c r="S103">
        <f>""</f>
        <v/>
      </c>
      <c r="T103">
        <f>""</f>
        <v/>
      </c>
      <c r="U103">
        <f>""</f>
        <v/>
      </c>
    </row>
  </sheetData>
  <autoFilter ref="A3:O103"/>
  <mergeCells count="1">
    <mergeCell ref="A1:O1"/>
  </mergeCells>
  <conditionalFormatting sqref="N4:N103">
    <cfRule type="expression" priority="1" dxfId="0">
      <formula>AND($A4&lt;&gt;"",$N4&lt;0)</formula>
    </cfRule>
    <cfRule type="expression" priority="2" dxfId="1">
      <formula>AND($A4&lt;&gt;"",$N4&gt;=0,$N4&lt;=$Z$2)</formula>
    </cfRule>
  </conditionalFormatting>
  <conditionalFormatting sqref="K4:K103">
    <cfRule type="expression" priority="3" dxfId="2">
      <formula>$K4=$AA$2</formula>
    </cfRule>
  </conditionalFormatting>
  <conditionalFormatting sqref="O4:O103">
    <cfRule type="expression" priority="4" dxfId="0">
      <formula>OR(LEFT($O4,9)="Comprobar",LEFT($O4,9)="Completar")</formula>
    </cfRule>
  </conditionalFormatting>
  <dataValidations count="8">
    <dataValidation sqref="D4:D103" showDropDown="0" showInputMessage="1" showErrorMessage="1" allowBlank="0" errorTitle="Servicio no válido" error="Seleccione un servicio de la lista editable de Parámetros." promptTitle="Servicio" prompt="Seleccione el servicio previsto para la salida." type="list">
      <formula1>$Q$2:$Q$7</formula1>
    </dataValidation>
    <dataValidation sqref="E4:E103" showDropDown="0" showInputMessage="1" showErrorMessage="1" allowBlank="0" errorTitle="Fecha fuera del intervalo" error="Introduzca una fecha incluida en los límites editables." promptTitle="Fecha de la excursión" prompt="Use una fecha válida en formato DD/MM/AAAA." type="date" operator="between">
      <formula1>$V$2</formula1>
      <formula2>$W$2</formula2>
    </dataValidation>
    <dataValidation sqref="F4:F103" showDropDown="0" showInputMessage="1" showErrorMessage="1" allowBlank="0" errorTitle="Turno no válido" error="Seleccione un turno de la lista." promptTitle="Turno" prompt="Seleccione el turno previsto para la salida." type="list">
      <formula1>$U$2:$U$5</formula1>
    </dataValidation>
    <dataValidation sqref="G4:G103" showDropDown="0" showInputMessage="1" showErrorMessage="1" allowBlank="0" errorTitle="Cantidad no válida" error="Introduzca un número entero dentro del límite editable." promptTitle="Participantes" prompt="Indique la cantidad de personas de la reserva." type="whole" operator="between">
      <formula1>1</formula1>
      <formula2>$X$2</formula2>
    </dataValidation>
    <dataValidation sqref="H4:H103" showDropDown="0" showInputMessage="1" showErrorMessage="1" allowBlank="0" errorTitle="Importe no válido" error="Introduzca un importe no negativo dentro del límite editable." promptTitle="Importe estimado" prompt="Indique el importe previsto en euros." type="decimal" operator="between">
      <formula1>0</formula1>
      <formula2>$Y$2</formula2>
    </dataValidation>
    <dataValidation sqref="I4:I103" showDropDown="0" showInputMessage="1" showErrorMessage="1" allowBlank="0" errorTitle="Proveedor no válido" error="Seleccione un proveedor ficticio de la lista editable." promptTitle="Proveedor" prompt="Seleccione el proveedor previsto." type="list">
      <formula1>$R$2:$R$7</formula1>
    </dataValidation>
    <dataValidation sqref="J4:J103" showDropDown="0" showInputMessage="1" showErrorMessage="1" allowBlank="0" errorTitle="Responsable no válido" error="Seleccione un responsable ficticio de la lista." promptTitle="Responsable" prompt="Seleccione la persona responsable del registro." type="list">
      <formula1>$S$2:$S$6</formula1>
    </dataValidation>
    <dataValidation sqref="K4:K103" showDropDown="0" showInputMessage="1" showErrorMessage="1" allowBlank="0" errorTitle="Estado no válido" error="Seleccione un estado de la lista editable." promptTitle="Estado" prompt="Indique la situación actual de la reserva." type="list">
      <formula1>$T$2:$T$5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34" customWidth="1" min="4" max="4"/>
    <col width="3" customWidth="1" min="5" max="5"/>
    <col width="25" customWidth="1" min="6" max="6"/>
    <col width="3" customWidth="1" min="7" max="7"/>
    <col width="18" customWidth="1" min="8" max="8"/>
    <col width="3" customWidth="1" min="9" max="9"/>
    <col width="16" customWidth="1" min="10" max="10"/>
  </cols>
  <sheetData>
    <row r="1" ht="27" customHeight="1">
      <c r="A1" s="1" t="inlineStr">
        <is>
          <t>Parámetros editables de reservas de excursiones</t>
        </is>
      </c>
    </row>
    <row r="2" ht="34" customHeight="1">
      <c r="A2" s="13" t="inlineStr">
        <is>
          <t>Supuestos operativos editables. Compruebe manualmente capacidades, fechas e importes antes de confirmar. Todos los ejemplos son ficticios.</t>
        </is>
      </c>
    </row>
    <row r="3">
      <c r="A3" s="23" t="inlineStr">
        <is>
          <t>Servicio ficticio</t>
        </is>
      </c>
      <c r="B3" s="23" t="inlineStr">
        <is>
          <t>Capacidad orientativa</t>
        </is>
      </c>
      <c r="D3" s="23" t="inlineStr">
        <is>
          <t>Proveedor ficticio</t>
        </is>
      </c>
      <c r="F3" s="23" t="inlineStr">
        <is>
          <t>Responsable ficticio</t>
        </is>
      </c>
      <c r="H3" s="23" t="inlineStr">
        <is>
          <t>Estado</t>
        </is>
      </c>
      <c r="J3" s="23" t="inlineStr">
        <is>
          <t>Turno</t>
        </is>
      </c>
    </row>
    <row r="4">
      <c r="A4" s="15" t="inlineStr">
        <is>
          <t>Ruta imaginaria de la Sierra</t>
        </is>
      </c>
      <c r="B4" s="34" t="n">
        <v>18</v>
      </c>
      <c r="D4" s="15" t="inlineStr">
        <is>
          <t>Proveedor Ficticio Boreal</t>
        </is>
      </c>
      <c r="F4" s="15" t="inlineStr">
        <is>
          <t>Agente ficticio Alba</t>
        </is>
      </c>
      <c r="H4" s="15" t="inlineStr">
        <is>
          <t>Confirmada</t>
        </is>
      </c>
      <c r="J4" s="15" t="inlineStr">
        <is>
          <t>Mañana</t>
        </is>
      </c>
    </row>
    <row r="5">
      <c r="A5" s="15" t="inlineStr">
        <is>
          <t>Paseo ficticio por la costa</t>
        </is>
      </c>
      <c r="B5" s="34" t="n">
        <v>12</v>
      </c>
      <c r="D5" s="15" t="inlineStr">
        <is>
          <t>Operador Inventado Turquesa</t>
        </is>
      </c>
      <c r="F5" s="15" t="inlineStr">
        <is>
          <t>Agente ficticio Bruno</t>
        </is>
      </c>
      <c r="H5" s="15" t="inlineStr">
        <is>
          <t>Pendiente</t>
        </is>
      </c>
      <c r="J5" s="15" t="inlineStr">
        <is>
          <t>Mediodía</t>
        </is>
      </c>
    </row>
    <row r="6">
      <c r="A6" s="15" t="inlineStr">
        <is>
          <t>Visita monumental de muestra</t>
        </is>
      </c>
      <c r="B6" s="34" t="n">
        <v>20</v>
      </c>
      <c r="D6" s="15" t="inlineStr">
        <is>
          <t>Servicios de Muestra Litoral</t>
        </is>
      </c>
      <c r="F6" s="15" t="inlineStr">
        <is>
          <t>Agente ficticio Carmen</t>
        </is>
      </c>
      <c r="H6" s="15" t="inlineStr">
        <is>
          <t>En espera</t>
        </is>
      </c>
      <c r="J6" s="15" t="inlineStr">
        <is>
          <t>Tarde</t>
        </is>
      </c>
    </row>
    <row r="7">
      <c r="A7" s="15" t="inlineStr">
        <is>
          <t>Taller gastronómico inventado</t>
        </is>
      </c>
      <c r="B7" s="34" t="n">
        <v>10</v>
      </c>
      <c r="D7" s="15" t="inlineStr">
        <is>
          <t>Excursiones Simuladas Encina</t>
        </is>
      </c>
      <c r="F7" s="15" t="inlineStr">
        <is>
          <t>Agente ficticio Darío</t>
        </is>
      </c>
      <c r="H7" s="15" t="inlineStr">
        <is>
          <t>Cancelada</t>
        </is>
      </c>
      <c r="J7" s="15" t="inlineStr">
        <is>
          <t>Atardecer</t>
        </is>
      </c>
    </row>
    <row r="8">
      <c r="A8" s="15" t="inlineStr">
        <is>
          <t>Travesía ficticia en barco</t>
        </is>
      </c>
      <c r="B8" s="34" t="n">
        <v>16</v>
      </c>
      <c r="D8" s="15" t="inlineStr">
        <is>
          <t>Proveedor Ficticio Horizonte</t>
        </is>
      </c>
      <c r="F8" s="15" t="inlineStr">
        <is>
          <t>Agente ficticio Elena</t>
        </is>
      </c>
    </row>
    <row r="9">
      <c r="A9" s="15" t="inlineStr">
        <is>
          <t>Sendero rural simulado</t>
        </is>
      </c>
      <c r="B9" s="34" t="n">
        <v>14</v>
      </c>
      <c r="D9" s="15" t="inlineStr">
        <is>
          <t>Operador de Prueba Naranja</t>
        </is>
      </c>
    </row>
    <row r="10"/>
    <row r="11"/>
    <row r="12">
      <c r="A12" s="23" t="inlineStr">
        <is>
          <t>Límite editable</t>
        </is>
      </c>
      <c r="B12" s="23" t="inlineStr">
        <is>
          <t>Valor</t>
        </is>
      </c>
    </row>
    <row r="13">
      <c r="A13" s="5" t="inlineStr">
        <is>
          <t>Fecha mínima admitida</t>
        </is>
      </c>
      <c r="B13" s="25" t="n">
        <v>45911</v>
      </c>
    </row>
    <row r="14">
      <c r="A14" s="8" t="inlineStr">
        <is>
          <t>Fecha máxima admitida</t>
        </is>
      </c>
      <c r="B14" s="25" t="n">
        <v>47006</v>
      </c>
    </row>
    <row r="15">
      <c r="A15" s="5" t="inlineStr">
        <is>
          <t>Máximo de participantes por reserva</t>
        </is>
      </c>
      <c r="B15" s="34" t="n">
        <v>50</v>
      </c>
    </row>
    <row r="16">
      <c r="A16" s="8" t="inlineStr">
        <is>
          <t>Importe máximo orientativo (€)</t>
        </is>
      </c>
      <c r="B16" s="35" t="n">
        <v>10000</v>
      </c>
    </row>
    <row r="17">
      <c r="A17" s="5" t="inlineStr">
        <is>
          <t>Horizonte de próximas salidas (días)</t>
        </is>
      </c>
      <c r="B17" s="36" t="n">
        <v>30</v>
      </c>
    </row>
    <row r="18">
      <c r="A18" s="8" t="inlineStr">
        <is>
          <t>Umbral de disponibilidad baja (personas)</t>
        </is>
      </c>
      <c r="B18" s="34" t="n">
        <v>2</v>
      </c>
    </row>
  </sheetData>
  <autoFilter ref="A3:B9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2026-09-11T16:32:31Z</dcterms:created>
  <dcterms:modified xmlns:dcterms="http://purl.org/dc/terms/" xmlns:xsi="http://www.w3.org/2001/XMLSchema-instance" xsi:type="dcterms:W3CDTF">2026-09-11T16:32:31+00:00Z</dcterms:modified>
</cp:coreProperties>
</file>