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exione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'Conexiones'!$A$3:$Q$103</definedName>
    <definedName name="_xlnm._FilterDatabase" localSheetId="2" hidden="1">'Parámetros'!$A$3:$B$19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#,##0.00 [$€-es-ES]"/>
    <numFmt numFmtId="165" formatCode="0 &quot;min&quot;"/>
    <numFmt numFmtId="166" formatCode="0.0%"/>
    <numFmt numFmtId="167" formatCode="dd/mm/yyyy hh:mm"/>
    <numFmt numFmtId="168" formatCode="0 &quot;personas&quot;"/>
    <numFmt numFmtId="169" formatCode="dd/mm/yyyy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i val="1"/>
      <color rgb="0017253A"/>
      <sz val="9"/>
    </font>
    <font>
      <name val="Aptos"/>
      <b val="1"/>
      <color rgb="00FFFFFF"/>
      <sz val="10"/>
    </font>
    <font>
      <name val="Aptos"/>
      <color rgb="0017253A"/>
      <sz val="10"/>
    </font>
    <font>
      <name val="Aptos"/>
      <b val="1"/>
      <color rgb="0017253A"/>
      <sz val="10"/>
    </font>
    <font>
      <name val="Aptos"/>
      <b val="1"/>
      <color rgb="000F6B45"/>
      <sz val="10"/>
    </font>
    <font>
      <name val="Aptos"/>
      <b val="1"/>
      <color rgb="00D6553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6E8"/>
      </patternFill>
    </fill>
    <fill>
      <patternFill patternType="solid">
        <fgColor rgb="00EAF3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right" vertical="center"/>
    </xf>
    <xf numFmtId="1" fontId="7" fillId="5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2" customWidth="1" min="2" max="2"/>
    <col width="28" customWidth="1" min="3" max="3"/>
  </cols>
  <sheetData>
    <row r="1" ht="28" customHeight="1">
      <c r="A1" s="1" t="inlineStr">
        <is>
          <t>Resumen del planificador de conexiones</t>
        </is>
      </c>
    </row>
    <row r="2"/>
    <row r="3" ht="30" customHeight="1">
      <c r="A3" s="2" t="inlineStr">
        <is>
          <t>Indicador</t>
        </is>
      </c>
      <c r="B3" s="2" t="inlineStr">
        <is>
          <t>Valor</t>
        </is>
      </c>
      <c r="C3" s="2" t="inlineStr">
        <is>
          <t>Unidad o criterio</t>
        </is>
      </c>
    </row>
    <row r="4">
      <c r="A4" s="3" t="inlineStr">
        <is>
          <t>Conexiones registradas</t>
        </is>
      </c>
      <c r="B4" s="4">
        <f>COUNTIF(Conexiones!$A$4:$A$103,"&lt;&gt;")</f>
        <v/>
      </c>
      <c r="C4" s="3" t="inlineStr">
        <is>
          <t>registros</t>
        </is>
      </c>
    </row>
    <row r="5">
      <c r="A5" s="5" t="inlineStr">
        <is>
          <t>Conexiones aptas</t>
        </is>
      </c>
      <c r="B5" s="6">
        <f>COUNTIF(Conexiones!$Q$4:$Q$103,"APTA")</f>
        <v/>
      </c>
      <c r="C5" s="5" t="inlineStr">
        <is>
          <t>comprobación calculada</t>
        </is>
      </c>
    </row>
    <row r="6">
      <c r="A6" s="3" t="inlineStr">
        <is>
          <t>Conexiones para revisar</t>
        </is>
      </c>
      <c r="B6" s="7">
        <f>COUNTIF(Conexiones!$Q$4:$Q$103,"REVISAR*")</f>
        <v/>
      </c>
      <c r="C6" s="3" t="inlineStr">
        <is>
          <t>comprobación humana</t>
        </is>
      </c>
    </row>
    <row r="7">
      <c r="A7" s="5" t="inlineStr">
        <is>
          <t>Conexiones incompletas</t>
        </is>
      </c>
      <c r="B7" s="8">
        <f>COUNTIF(Conexiones!$Q$4:$Q$103,"INCOMPLETA")</f>
        <v/>
      </c>
      <c r="C7" s="5" t="inlineStr">
        <is>
          <t>registros</t>
        </is>
      </c>
    </row>
    <row r="8">
      <c r="A8" s="3" t="inlineStr">
        <is>
          <t>Conexiones que no aplican</t>
        </is>
      </c>
      <c r="B8" s="4">
        <f>COUNTIF(Conexiones!$Q$4:$Q$103,"NO APLICA")</f>
        <v/>
      </c>
      <c r="C8" s="3" t="inlineStr">
        <is>
          <t>canceladas</t>
        </is>
      </c>
    </row>
    <row r="9">
      <c r="A9" s="5" t="inlineStr">
        <is>
          <t>Personas en registros</t>
        </is>
      </c>
      <c r="B9" s="8">
        <f>SUM(Conexiones!$J$4:$J$103)</f>
        <v/>
      </c>
      <c r="C9" s="5" t="inlineStr">
        <is>
          <t>personas</t>
        </is>
      </c>
    </row>
    <row r="10">
      <c r="A10" s="3" t="inlineStr">
        <is>
          <t>Importe total introducido</t>
        </is>
      </c>
      <c r="B10" s="28">
        <f>SUM(Conexiones!$K$4:$K$103)</f>
        <v/>
      </c>
      <c r="C10" s="3" t="inlineStr">
        <is>
          <t>euros</t>
        </is>
      </c>
    </row>
    <row r="11">
      <c r="A11" s="5" t="inlineStr">
        <is>
          <t>Margen medio de conexiones aptas</t>
        </is>
      </c>
      <c r="B11" s="29">
        <f>IFERROR(AVERAGEIF(Conexiones!$Q$4:$Q$103,"APTA",Conexiones!$O$4:$O$103),"")</f>
        <v/>
      </c>
      <c r="C11" s="5" t="inlineStr">
        <is>
          <t>minutos</t>
        </is>
      </c>
    </row>
    <row r="12">
      <c r="A12" s="3" t="inlineStr">
        <is>
          <t>Proporción de conexiones aptas</t>
        </is>
      </c>
      <c r="B12" s="30">
        <f>IFERROR(B5/SUM(B5:B7),"")</f>
        <v/>
      </c>
      <c r="C12" s="3" t="inlineStr">
        <is>
          <t>sobre registros comprobables</t>
        </is>
      </c>
    </row>
    <row r="13">
      <c r="A13" s="5" t="inlineStr">
        <is>
          <t>Primera llegada registrada</t>
        </is>
      </c>
      <c r="B13" s="31">
        <f>IF(COUNT(Conexiones!$F$4:$F$103)=0,"",MIN(Conexiones!$F$4:INDEX(Conexiones!$F:$F,103)))</f>
        <v/>
      </c>
      <c r="C13" s="5" t="inlineStr">
        <is>
          <t>fecha y hora</t>
        </is>
      </c>
    </row>
    <row r="14">
      <c r="A14" s="3" t="inlineStr">
        <is>
          <t>Última salida registrada</t>
        </is>
      </c>
      <c r="B14" s="32">
        <f>IF(COUNT(Conexiones!$I$4:$I$103)=0,"",MAX(Conexiones!$I$4:INDEX(Conexiones!$I:$I,103)))</f>
        <v/>
      </c>
      <c r="C14" s="3" t="inlineStr">
        <is>
          <t>fecha y hora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3" customWidth="1" min="3" max="3"/>
    <col width="22" customWidth="1" min="4" max="4"/>
    <col width="12" customWidth="1" min="5" max="5"/>
    <col width="18" customWidth="1" min="6" max="6"/>
    <col width="22" customWidth="1" min="7" max="7"/>
    <col width="12" customWidth="1" min="8" max="8"/>
    <col width="18" customWidth="1" min="9" max="9"/>
    <col width="12" customWidth="1" min="10" max="10"/>
    <col width="14" customWidth="1" min="11" max="11"/>
    <col width="25" customWidth="1" min="12" max="12"/>
    <col width="20" customWidth="1" min="13" max="13"/>
    <col width="14" customWidth="1" min="14" max="14"/>
    <col width="15" customWidth="1" min="15" max="15"/>
    <col width="15" customWidth="1" min="16" max="16"/>
    <col width="19" customWidth="1" min="17" max="17"/>
  </cols>
  <sheetData>
    <row r="1" ht="28" customHeight="1">
      <c r="A1" s="1" t="inlineStr">
        <is>
          <t>Planificador de conexiones de transporte</t>
        </is>
      </c>
    </row>
    <row r="2" ht="28" customHeight="1">
      <c r="A2" s="14" t="inlineStr">
        <is>
          <t>Crema = entrada editable</t>
        </is>
      </c>
      <c r="F2" s="14" t="inlineStr">
        <is>
          <t>Fecha y hora local introducida</t>
        </is>
      </c>
      <c r="O2" s="14" t="inlineStr">
        <is>
          <t>Resultado para comprobación humana</t>
        </is>
      </c>
    </row>
    <row r="3" ht="38" customHeight="1">
      <c r="A3" s="2" t="inlineStr">
        <is>
          <t>Expediente</t>
        </is>
      </c>
      <c r="B3" s="2" t="inlineStr">
        <is>
          <t>Punto de conexión / salida</t>
        </is>
      </c>
      <c r="C3" s="2" t="inlineStr">
        <is>
          <t>Viajero o grupo</t>
        </is>
      </c>
      <c r="D3" s="2" t="inlineStr">
        <is>
          <t>Servicio de llegada</t>
        </is>
      </c>
      <c r="E3" s="2" t="inlineStr">
        <is>
          <t>Tipo llegada</t>
        </is>
      </c>
      <c r="F3" s="2" t="inlineStr">
        <is>
          <t>Fecha/hora llegada</t>
        </is>
      </c>
      <c r="G3" s="2" t="inlineStr">
        <is>
          <t>Servicio de salida</t>
        </is>
      </c>
      <c r="H3" s="2" t="inlineStr">
        <is>
          <t>Tipo salida</t>
        </is>
      </c>
      <c r="I3" s="2" t="inlineStr">
        <is>
          <t>Fecha/hora salida</t>
        </is>
      </c>
      <c r="J3" s="2" t="inlineStr">
        <is>
          <t>Cantidad</t>
        </is>
      </c>
      <c r="K3" s="2" t="inlineStr">
        <is>
          <t>Importe</t>
        </is>
      </c>
      <c r="L3" s="2" t="inlineStr">
        <is>
          <t>Proveedor</t>
        </is>
      </c>
      <c r="M3" s="2" t="inlineStr">
        <is>
          <t>Responsable</t>
        </is>
      </c>
      <c r="N3" s="2" t="inlineStr">
        <is>
          <t>Estado</t>
        </is>
      </c>
      <c r="O3" s="2" t="inlineStr">
        <is>
          <t>Margen disponible</t>
        </is>
      </c>
      <c r="P3" s="2" t="inlineStr">
        <is>
          <t>Mínimo requerido</t>
        </is>
      </c>
      <c r="Q3" s="2" t="inlineStr">
        <is>
          <t>Comprobación</t>
        </is>
      </c>
    </row>
    <row r="4">
      <c r="A4" s="15" t="inlineStr">
        <is>
          <t>EXP-FIC-001</t>
        </is>
      </c>
      <c r="B4" s="16" t="inlineStr">
        <is>
          <t>Nodo ficticio Ámbar</t>
        </is>
      </c>
      <c r="C4" s="16" t="inlineStr">
        <is>
          <t>Grupo ficticio Azafrán</t>
        </is>
      </c>
      <c r="D4" s="16" t="inlineStr">
        <is>
          <t>Vuelo ficticio VF-101</t>
        </is>
      </c>
      <c r="E4" s="15" t="inlineStr">
        <is>
          <t>Vuelo</t>
        </is>
      </c>
      <c r="F4" s="33" t="n">
        <v>46283.36111111111</v>
      </c>
      <c r="G4" s="16" t="inlineStr">
        <is>
          <t>Tren ficticio TF-201</t>
        </is>
      </c>
      <c r="H4" s="15" t="inlineStr">
        <is>
          <t>Tren</t>
        </is>
      </c>
      <c r="I4" s="33" t="n">
        <v>46283.42013888889</v>
      </c>
      <c r="J4" s="34" t="n">
        <v>2</v>
      </c>
      <c r="K4" s="35" t="n">
        <v>128.5</v>
      </c>
      <c r="L4" s="16" t="inlineStr">
        <is>
          <t>Ferrocarril Ficticio Carril</t>
        </is>
      </c>
      <c r="M4" s="16" t="inlineStr">
        <is>
          <t>Equipo ficticio Alba</t>
        </is>
      </c>
      <c r="N4" s="15" t="inlineStr">
        <is>
          <t>Confirmada</t>
        </is>
      </c>
      <c r="O4" s="36">
        <f>IF(OR(NOT(ISNUMBER(F4)),NOT(ISNUMBER(I4))),"",IFERROR(ROUND((I4-F4)*1440,0),""))</f>
        <v/>
      </c>
      <c r="P4" s="36">
        <f>IF(OR(E4="",H4=""),"",IFERROR(VLOOKUP(E4&amp;"&gt;"&amp;H4,'Parámetros'!$A$4:$B$19,2,FALSE),""))</f>
        <v/>
      </c>
      <c r="Q4" s="21">
        <f>IF(A4="","",IF(N4="Cancelada","NO APLICA",IF(OR(B4="",C4="",D4="",E4="",F4="",G4="",H4="",I4="",J4="",K4="",L4="",M4="",N4=""),"INCOMPLETA",IF(OR(NOT(ISNUMBER(J4)),NOT(ISNUMBER(K4)),NOT(ISNUMBER(O4)),NOT(ISNUMBER(P4))),"INCOMPLETA",IF(O4&lt;0,"REVISAR: orden",IF(O4&lt;P4,"REVISAR: margen","APTA"))))))</f>
        <v/>
      </c>
    </row>
    <row r="5">
      <c r="A5" s="15" t="inlineStr">
        <is>
          <t>EXP-FIC-002</t>
        </is>
      </c>
      <c r="B5" s="16" t="inlineStr">
        <is>
          <t>Nodo ficticio Bronce</t>
        </is>
      </c>
      <c r="C5" s="16" t="inlineStr">
        <is>
          <t>Grupo ficticio Brisa</t>
        </is>
      </c>
      <c r="D5" s="16" t="inlineStr">
        <is>
          <t>Tren ficticio TF-202</t>
        </is>
      </c>
      <c r="E5" s="15" t="inlineStr">
        <is>
          <t>Tren</t>
        </is>
      </c>
      <c r="F5" s="33" t="n">
        <v>46284.43055555555</v>
      </c>
      <c r="G5" s="16" t="inlineStr">
        <is>
          <t>Ferri ficticio FF-302</t>
        </is>
      </c>
      <c r="H5" s="15" t="inlineStr">
        <is>
          <t>Ferri</t>
        </is>
      </c>
      <c r="I5" s="33" t="n">
        <v>46284.48263888889</v>
      </c>
      <c r="J5" s="34" t="n">
        <v>4</v>
      </c>
      <c r="K5" s="35" t="n">
        <v>346.8</v>
      </c>
      <c r="L5" s="16" t="inlineStr">
        <is>
          <t>Ferri Ficticio Marea</t>
        </is>
      </c>
      <c r="M5" s="16" t="inlineStr">
        <is>
          <t>Equipo ficticio Boreal</t>
        </is>
      </c>
      <c r="N5" s="15" t="inlineStr">
        <is>
          <t>En revisión</t>
        </is>
      </c>
      <c r="O5" s="37">
        <f>IF(OR(NOT(ISNUMBER(F5)),NOT(ISNUMBER(I5))),"",IFERROR(ROUND((I5-F5)*1440,0),""))</f>
        <v/>
      </c>
      <c r="P5" s="37">
        <f>IF(OR(E5="",H5=""),"",IFERROR(VLOOKUP(E5&amp;"&gt;"&amp;H5,'Parámetros'!$A$4:$B$19,2,FALSE),""))</f>
        <v/>
      </c>
      <c r="Q5" s="23">
        <f>IF(A5="","",IF(N5="Cancelada","NO APLICA",IF(OR(B5="",C5="",D5="",E5="",F5="",G5="",H5="",I5="",J5="",K5="",L5="",M5="",N5=""),"INCOMPLETA",IF(OR(NOT(ISNUMBER(J5)),NOT(ISNUMBER(K5)),NOT(ISNUMBER(O5)),NOT(ISNUMBER(P5))),"INCOMPLETA",IF(O5&lt;0,"REVISAR: orden",IF(O5&lt;P5,"REVISAR: margen","APTA"))))))</f>
        <v/>
      </c>
    </row>
    <row r="6">
      <c r="A6" s="15" t="inlineStr">
        <is>
          <t>EXP-FIC-003</t>
        </is>
      </c>
      <c r="B6" s="16" t="inlineStr">
        <is>
          <t>Nodo ficticio Coral</t>
        </is>
      </c>
      <c r="C6" s="16" t="inlineStr">
        <is>
          <t>Grupo ficticio Canela</t>
        </is>
      </c>
      <c r="D6" s="16" t="inlineStr">
        <is>
          <t>Ferri ficticio FF-303</t>
        </is>
      </c>
      <c r="E6" s="15" t="inlineStr">
        <is>
          <t>Ferri</t>
        </is>
      </c>
      <c r="F6" s="33" t="n">
        <v>46285.75694444445</v>
      </c>
      <c r="G6" s="16" t="inlineStr">
        <is>
          <t>Traslado ficticio TR-403</t>
        </is>
      </c>
      <c r="H6" s="15" t="inlineStr">
        <is>
          <t>Traslado</t>
        </is>
      </c>
      <c r="I6" s="33" t="n">
        <v>46285.78819444445</v>
      </c>
      <c r="J6" s="34" t="n">
        <v>3</v>
      </c>
      <c r="K6" s="35" t="n">
        <v>92.40000000000001</v>
      </c>
      <c r="L6" s="16" t="inlineStr">
        <is>
          <t>Traslados Ficticios Rueda</t>
        </is>
      </c>
      <c r="M6" s="16" t="inlineStr">
        <is>
          <t>Equipo ficticio Cobalto</t>
        </is>
      </c>
      <c r="N6" s="15" t="inlineStr">
        <is>
          <t>Confirmada</t>
        </is>
      </c>
      <c r="O6" s="36">
        <f>IF(OR(NOT(ISNUMBER(F6)),NOT(ISNUMBER(I6))),"",IFERROR(ROUND((I6-F6)*1440,0),""))</f>
        <v/>
      </c>
      <c r="P6" s="36">
        <f>IF(OR(E6="",H6=""),"",IFERROR(VLOOKUP(E6&amp;"&gt;"&amp;H6,'Parámetros'!$A$4:$B$19,2,FALSE),""))</f>
        <v/>
      </c>
      <c r="Q6" s="21">
        <f>IF(A6="","",IF(N6="Cancelada","NO APLICA",IF(OR(B6="",C6="",D6="",E6="",F6="",G6="",H6="",I6="",J6="",K6="",L6="",M6="",N6=""),"INCOMPLETA",IF(OR(NOT(ISNUMBER(J6)),NOT(ISNUMBER(K6)),NOT(ISNUMBER(O6)),NOT(ISNUMBER(P6))),"INCOMPLETA",IF(O6&lt;0,"REVISAR: orden",IF(O6&lt;P6,"REVISAR: margen","APTA"))))))</f>
        <v/>
      </c>
    </row>
    <row r="7">
      <c r="A7" s="15" t="inlineStr">
        <is>
          <t>EXP-FIC-004</t>
        </is>
      </c>
      <c r="B7" s="16" t="inlineStr">
        <is>
          <t>Nodo ficticio Duna</t>
        </is>
      </c>
      <c r="C7" s="16" t="inlineStr">
        <is>
          <t>Grupo ficticio Dalia</t>
        </is>
      </c>
      <c r="D7" s="16" t="inlineStr">
        <is>
          <t>Traslado ficticio TR-404</t>
        </is>
      </c>
      <c r="E7" s="15" t="inlineStr">
        <is>
          <t>Traslado</t>
        </is>
      </c>
      <c r="F7" s="33" t="n">
        <v>46286.27083333334</v>
      </c>
      <c r="G7" s="16" t="inlineStr">
        <is>
          <t>Vuelo ficticio VF-104</t>
        </is>
      </c>
      <c r="H7" s="15" t="inlineStr">
        <is>
          <t>Vuelo</t>
        </is>
      </c>
      <c r="I7" s="33" t="n">
        <v>46286.35416666666</v>
      </c>
      <c r="J7" s="34" t="n">
        <v>1</v>
      </c>
      <c r="K7" s="35" t="n">
        <v>74</v>
      </c>
      <c r="L7" s="16" t="inlineStr">
        <is>
          <t>Aerolínea Ficticia Nimbo</t>
        </is>
      </c>
      <c r="M7" s="16" t="inlineStr">
        <is>
          <t>Equipo ficticio Delta</t>
        </is>
      </c>
      <c r="N7" s="15" t="inlineStr">
        <is>
          <t>Pendiente</t>
        </is>
      </c>
      <c r="O7" s="37">
        <f>IF(OR(NOT(ISNUMBER(F7)),NOT(ISNUMBER(I7))),"",IFERROR(ROUND((I7-F7)*1440,0),""))</f>
        <v/>
      </c>
      <c r="P7" s="37">
        <f>IF(OR(E7="",H7=""),"",IFERROR(VLOOKUP(E7&amp;"&gt;"&amp;H7,'Parámetros'!$A$4:$B$19,2,FALSE),""))</f>
        <v/>
      </c>
      <c r="Q7" s="23">
        <f>IF(A7="","",IF(N7="Cancelada","NO APLICA",IF(OR(B7="",C7="",D7="",E7="",F7="",G7="",H7="",I7="",J7="",K7="",L7="",M7="",N7=""),"INCOMPLETA",IF(OR(NOT(ISNUMBER(J7)),NOT(ISNUMBER(K7)),NOT(ISNUMBER(O7)),NOT(ISNUMBER(P7))),"INCOMPLETA",IF(O7&lt;0,"REVISAR: orden",IF(O7&lt;P7,"REVISAR: margen","APTA"))))))</f>
        <v/>
      </c>
    </row>
    <row r="8">
      <c r="A8" s="15" t="inlineStr">
        <is>
          <t>EXP-FIC-005</t>
        </is>
      </c>
      <c r="B8" s="16" t="inlineStr">
        <is>
          <t>Nodo ficticio Estela</t>
        </is>
      </c>
      <c r="C8" s="16" t="inlineStr">
        <is>
          <t>Grupo ficticio Especias</t>
        </is>
      </c>
      <c r="D8" s="16" t="inlineStr">
        <is>
          <t>Vuelo ficticio VF-105</t>
        </is>
      </c>
      <c r="E8" s="15" t="inlineStr">
        <is>
          <t>Vuelo</t>
        </is>
      </c>
      <c r="F8" s="33" t="n">
        <v>46287.94791666666</v>
      </c>
      <c r="G8" s="16" t="inlineStr">
        <is>
          <t>Vuelo ficticio VF-205</t>
        </is>
      </c>
      <c r="H8" s="15" t="inlineStr">
        <is>
          <t>Vuelo</t>
        </is>
      </c>
      <c r="I8" s="33" t="n">
        <v>46288.00347222222</v>
      </c>
      <c r="J8" s="34" t="n">
        <v>1</v>
      </c>
      <c r="K8" s="35" t="n">
        <v>215.75</v>
      </c>
      <c r="L8" s="16" t="inlineStr">
        <is>
          <t>Aerolínea Ficticia Nimbo</t>
        </is>
      </c>
      <c r="M8" s="16" t="inlineStr">
        <is>
          <t>Equipo ficticio Estrella</t>
        </is>
      </c>
      <c r="N8" s="15" t="inlineStr">
        <is>
          <t>En revisión</t>
        </is>
      </c>
      <c r="O8" s="36">
        <f>IF(OR(NOT(ISNUMBER(F8)),NOT(ISNUMBER(I8))),"",IFERROR(ROUND((I8-F8)*1440,0),""))</f>
        <v/>
      </c>
      <c r="P8" s="36">
        <f>IF(OR(E8="",H8=""),"",IFERROR(VLOOKUP(E8&amp;"&gt;"&amp;H8,'Parámetros'!$A$4:$B$19,2,FALSE),""))</f>
        <v/>
      </c>
      <c r="Q8" s="21">
        <f>IF(A8="","",IF(N8="Cancelada","NO APLICA",IF(OR(B8="",C8="",D8="",E8="",F8="",G8="",H8="",I8="",J8="",K8="",L8="",M8="",N8=""),"INCOMPLETA",IF(OR(NOT(ISNUMBER(J8)),NOT(ISNUMBER(K8)),NOT(ISNUMBER(O8)),NOT(ISNUMBER(P8))),"INCOMPLETA",IF(O8&lt;0,"REVISAR: orden",IF(O8&lt;P8,"REVISAR: margen","APTA"))))))</f>
        <v/>
      </c>
    </row>
    <row r="9">
      <c r="A9" s="15" t="inlineStr">
        <is>
          <t>EXP-FIC-006</t>
        </is>
      </c>
      <c r="B9" s="16" t="inlineStr">
        <is>
          <t>Nodo ficticio Faro</t>
        </is>
      </c>
      <c r="C9" s="16" t="inlineStr">
        <is>
          <t>Grupo ficticio Fábula</t>
        </is>
      </c>
      <c r="D9" s="16" t="inlineStr">
        <is>
          <t>Tren ficticio TF-106</t>
        </is>
      </c>
      <c r="E9" s="15" t="inlineStr">
        <is>
          <t>Tren</t>
        </is>
      </c>
      <c r="F9" s="33" t="n">
        <v>46289.58333333334</v>
      </c>
      <c r="G9" s="16" t="inlineStr">
        <is>
          <t>Tren ficticio TF-206</t>
        </is>
      </c>
      <c r="H9" s="15" t="inlineStr">
        <is>
          <t>Tren</t>
        </is>
      </c>
      <c r="I9" s="33" t="n">
        <v>46289.60416666666</v>
      </c>
      <c r="J9" s="34" t="n">
        <v>6</v>
      </c>
      <c r="K9" s="35" t="n">
        <v>483</v>
      </c>
      <c r="L9" s="16" t="inlineStr">
        <is>
          <t>Ferrocarril Ficticio Carril</t>
        </is>
      </c>
      <c r="M9" s="16" t="inlineStr">
        <is>
          <t>Equipo ficticio Faro</t>
        </is>
      </c>
      <c r="N9" s="15" t="inlineStr">
        <is>
          <t>Confirmada</t>
        </is>
      </c>
      <c r="O9" s="37">
        <f>IF(OR(NOT(ISNUMBER(F9)),NOT(ISNUMBER(I9))),"",IFERROR(ROUND((I9-F9)*1440,0),""))</f>
        <v/>
      </c>
      <c r="P9" s="37">
        <f>IF(OR(E9="",H9=""),"",IFERROR(VLOOKUP(E9&amp;"&gt;"&amp;H9,'Parámetros'!$A$4:$B$19,2,FALSE),""))</f>
        <v/>
      </c>
      <c r="Q9" s="23">
        <f>IF(A9="","",IF(N9="Cancelada","NO APLICA",IF(OR(B9="",C9="",D9="",E9="",F9="",G9="",H9="",I9="",J9="",K9="",L9="",M9="",N9=""),"INCOMPLETA",IF(OR(NOT(ISNUMBER(J9)),NOT(ISNUMBER(K9)),NOT(ISNUMBER(O9)),NOT(ISNUMBER(P9))),"INCOMPLETA",IF(O9&lt;0,"REVISAR: orden",IF(O9&lt;P9,"REVISAR: margen","APTA"))))))</f>
        <v/>
      </c>
    </row>
    <row r="10">
      <c r="A10" s="15" t="inlineStr">
        <is>
          <t>EXP-FIC-007</t>
        </is>
      </c>
      <c r="B10" s="16" t="inlineStr">
        <is>
          <t>Nodo ficticio Granate</t>
        </is>
      </c>
      <c r="C10" s="16" t="inlineStr">
        <is>
          <t>Grupo ficticio Girasol</t>
        </is>
      </c>
      <c r="D10" s="16" t="inlineStr">
        <is>
          <t>Ferri ficticio FF-107</t>
        </is>
      </c>
      <c r="E10" s="15" t="inlineStr">
        <is>
          <t>Ferri</t>
        </is>
      </c>
      <c r="F10" s="33" t="n">
        <v>46290.30208333334</v>
      </c>
      <c r="G10" s="16" t="inlineStr">
        <is>
          <t>Vuelo ficticio VF-207</t>
        </is>
      </c>
      <c r="H10" s="15" t="inlineStr">
        <is>
          <t>Vuelo</t>
        </is>
      </c>
      <c r="I10" s="33" t="n">
        <v>46290.38888888889</v>
      </c>
      <c r="J10" s="34" t="n">
        <v>2</v>
      </c>
      <c r="K10" s="35" t="n">
        <v>398.2</v>
      </c>
      <c r="L10" s="16" t="inlineStr">
        <is>
          <t>Aerolínea Ficticia Nimbo</t>
        </is>
      </c>
      <c r="M10" s="16" t="inlineStr">
        <is>
          <t>Equipo ficticio Guía</t>
        </is>
      </c>
      <c r="N10" s="15" t="inlineStr">
        <is>
          <t>En revisión</t>
        </is>
      </c>
      <c r="O10" s="36">
        <f>IF(OR(NOT(ISNUMBER(F10)),NOT(ISNUMBER(I10))),"",IFERROR(ROUND((I10-F10)*1440,0),""))</f>
        <v/>
      </c>
      <c r="P10" s="36">
        <f>IF(OR(E10="",H10=""),"",IFERROR(VLOOKUP(E10&amp;"&gt;"&amp;H10,'Parámetros'!$A$4:$B$19,2,FALSE),""))</f>
        <v/>
      </c>
      <c r="Q10" s="21">
        <f>IF(A10="","",IF(N10="Cancelada","NO APLICA",IF(OR(B10="",C10="",D10="",E10="",F10="",G10="",H10="",I10="",J10="",K10="",L10="",M10="",N10=""),"INCOMPLETA",IF(OR(NOT(ISNUMBER(J10)),NOT(ISNUMBER(K10)),NOT(ISNUMBER(O10)),NOT(ISNUMBER(P10))),"INCOMPLETA",IF(O10&lt;0,"REVISAR: orden",IF(O10&lt;P10,"REVISAR: margen","APTA"))))))</f>
        <v/>
      </c>
    </row>
    <row r="11">
      <c r="A11" s="15" t="inlineStr">
        <is>
          <t>EXP-FIC-008</t>
        </is>
      </c>
      <c r="B11" s="16" t="inlineStr">
        <is>
          <t>Nodo ficticio Hiedra</t>
        </is>
      </c>
      <c r="C11" s="16" t="inlineStr">
        <is>
          <t>Grupo ficticio Horizonte</t>
        </is>
      </c>
      <c r="D11" s="16" t="inlineStr">
        <is>
          <t>Traslado ficticio TR-108</t>
        </is>
      </c>
      <c r="E11" s="15" t="inlineStr">
        <is>
          <t>Traslado</t>
        </is>
      </c>
      <c r="F11" s="33" t="n">
        <v>46291.5</v>
      </c>
      <c r="G11" s="16" t="inlineStr">
        <is>
          <t>Tren ficticio TF-208</t>
        </is>
      </c>
      <c r="H11" s="15" t="inlineStr">
        <is>
          <t>Tren</t>
        </is>
      </c>
      <c r="I11" s="33" t="n">
        <v>46291.53472222222</v>
      </c>
      <c r="J11" s="34" t="n">
        <v>5</v>
      </c>
      <c r="K11" s="35" t="n">
        <v>167.25</v>
      </c>
      <c r="L11" s="16" t="inlineStr">
        <is>
          <t>Ferrocarril Ficticio Carril</t>
        </is>
      </c>
      <c r="M11" s="16" t="inlineStr">
        <is>
          <t>Equipo ficticio Hiedra</t>
        </is>
      </c>
      <c r="N11" s="15" t="inlineStr">
        <is>
          <t>Cancelada</t>
        </is>
      </c>
      <c r="O11" s="37">
        <f>IF(OR(NOT(ISNUMBER(F11)),NOT(ISNUMBER(I11))),"",IFERROR(ROUND((I11-F11)*1440,0),""))</f>
        <v/>
      </c>
      <c r="P11" s="37">
        <f>IF(OR(E11="",H11=""),"",IFERROR(VLOOKUP(E11&amp;"&gt;"&amp;H11,'Parámetros'!$A$4:$B$19,2,FALSE),""))</f>
        <v/>
      </c>
      <c r="Q11" s="23">
        <f>IF(A11="","",IF(N11="Cancelada","NO APLICA",IF(OR(B11="",C11="",D11="",E11="",F11="",G11="",H11="",I11="",J11="",K11="",L11="",M11="",N11=""),"INCOMPLETA",IF(OR(NOT(ISNUMBER(J11)),NOT(ISNUMBER(K11)),NOT(ISNUMBER(O11)),NOT(ISNUMBER(P11))),"INCOMPLETA",IF(O11&lt;0,"REVISAR: orden",IF(O11&lt;P11,"REVISAR: margen","APTA"))))))</f>
        <v/>
      </c>
    </row>
    <row r="12">
      <c r="A12" s="15" t="inlineStr">
        <is>
          <t>EXP-FIC-009</t>
        </is>
      </c>
      <c r="B12" s="16" t="inlineStr">
        <is>
          <t>Nodo ficticio Índigo</t>
        </is>
      </c>
      <c r="C12" s="16" t="inlineStr">
        <is>
          <t>Grupo ficticio Iris</t>
        </is>
      </c>
      <c r="D12" s="16" t="inlineStr">
        <is>
          <t>Vuelo ficticio VF-109</t>
        </is>
      </c>
      <c r="E12" s="15" t="inlineStr">
        <is>
          <t>Vuelo</t>
        </is>
      </c>
      <c r="F12" s="33" t="n">
        <v>46292.38194444445</v>
      </c>
      <c r="G12" s="16" t="inlineStr">
        <is>
          <t>Ferri ficticio FF-209</t>
        </is>
      </c>
      <c r="H12" s="15" t="inlineStr">
        <is>
          <t>Ferri</t>
        </is>
      </c>
      <c r="I12" s="33" t="n"/>
      <c r="J12" s="34" t="n">
        <v>1</v>
      </c>
      <c r="K12" s="35" t="n">
        <v>156</v>
      </c>
      <c r="L12" s="16" t="inlineStr">
        <is>
          <t>Ferri Ficticio Marea</t>
        </is>
      </c>
      <c r="M12" s="16" t="inlineStr">
        <is>
          <t>Equipo ficticio Índigo</t>
        </is>
      </c>
      <c r="N12" s="15" t="inlineStr">
        <is>
          <t>Pendiente</t>
        </is>
      </c>
      <c r="O12" s="36">
        <f>IF(OR(NOT(ISNUMBER(F12)),NOT(ISNUMBER(I12))),"",IFERROR(ROUND((I12-F12)*1440,0),""))</f>
        <v/>
      </c>
      <c r="P12" s="36">
        <f>IF(OR(E12="",H12=""),"",IFERROR(VLOOKUP(E12&amp;"&gt;"&amp;H12,'Parámetros'!$A$4:$B$19,2,FALSE),""))</f>
        <v/>
      </c>
      <c r="Q12" s="21">
        <f>IF(A12="","",IF(N12="Cancelada","NO APLICA",IF(OR(B12="",C12="",D12="",E12="",F12="",G12="",H12="",I12="",J12="",K12="",L12="",M12="",N12=""),"INCOMPLETA",IF(OR(NOT(ISNUMBER(J12)),NOT(ISNUMBER(K12)),NOT(ISNUMBER(O12)),NOT(ISNUMBER(P12))),"INCOMPLETA",IF(O12&lt;0,"REVISAR: orden",IF(O12&lt;P12,"REVISAR: margen","APTA"))))))</f>
        <v/>
      </c>
    </row>
    <row r="13">
      <c r="A13" s="15" t="inlineStr">
        <is>
          <t>EXP-FIC-010</t>
        </is>
      </c>
      <c r="B13" s="16" t="inlineStr">
        <is>
          <t>Nodo ficticio Jade</t>
        </is>
      </c>
      <c r="C13" s="16" t="inlineStr">
        <is>
          <t>Grupo ficticio Jengibre</t>
        </is>
      </c>
      <c r="D13" s="16" t="inlineStr">
        <is>
          <t>Tren ficticio TF-110</t>
        </is>
      </c>
      <c r="E13" s="15" t="inlineStr">
        <is>
          <t>Tren</t>
        </is>
      </c>
      <c r="F13" s="33" t="n">
        <v>46293.67361111111</v>
      </c>
      <c r="G13" s="16" t="inlineStr">
        <is>
          <t>Traslado ficticio TR-210</t>
        </is>
      </c>
      <c r="H13" s="15" t="inlineStr">
        <is>
          <t>Traslado</t>
        </is>
      </c>
      <c r="I13" s="33" t="n">
        <v>46293.66319444445</v>
      </c>
      <c r="J13" s="34" t="n">
        <v>99</v>
      </c>
      <c r="K13" s="35" t="n">
        <v>100000</v>
      </c>
      <c r="L13" s="16" t="inlineStr">
        <is>
          <t>Traslados Ficticios Rueda</t>
        </is>
      </c>
      <c r="M13" s="16" t="inlineStr">
        <is>
          <t>Equipo ficticio Jade</t>
        </is>
      </c>
      <c r="N13" s="15" t="inlineStr">
        <is>
          <t>Confirmada</t>
        </is>
      </c>
      <c r="O13" s="37">
        <f>IF(OR(NOT(ISNUMBER(F13)),NOT(ISNUMBER(I13))),"",IFERROR(ROUND((I13-F13)*1440,0),""))</f>
        <v/>
      </c>
      <c r="P13" s="37">
        <f>IF(OR(E13="",H13=""),"",IFERROR(VLOOKUP(E13&amp;"&gt;"&amp;H13,'Parámetros'!$A$4:$B$19,2,FALSE),""))</f>
        <v/>
      </c>
      <c r="Q13" s="23">
        <f>IF(A13="","",IF(N13="Cancelada","NO APLICA",IF(OR(B13="",C13="",D13="",E13="",F13="",G13="",H13="",I13="",J13="",K13="",L13="",M13="",N13=""),"INCOMPLETA",IF(OR(NOT(ISNUMBER(J13)),NOT(ISNUMBER(K13)),NOT(ISNUMBER(O13)),NOT(ISNUMBER(P13))),"INCOMPLETA",IF(O13&lt;0,"REVISAR: orden",IF(O13&lt;P13,"REVISAR: margen","APTA"))))))</f>
        <v/>
      </c>
    </row>
    <row r="14">
      <c r="A14" s="15" t="n"/>
      <c r="B14" s="16" t="n"/>
      <c r="C14" s="16" t="n"/>
      <c r="D14" s="16" t="n"/>
      <c r="E14" s="15" t="n"/>
      <c r="F14" s="33" t="n"/>
      <c r="G14" s="16" t="n"/>
      <c r="H14" s="15" t="n"/>
      <c r="I14" s="33" t="n"/>
      <c r="J14" s="34" t="n"/>
      <c r="K14" s="35" t="n"/>
      <c r="L14" s="16" t="n"/>
      <c r="M14" s="16" t="n"/>
      <c r="N14" s="15" t="n"/>
      <c r="O14" s="36">
        <f>IF(OR(NOT(ISNUMBER(F14)),NOT(ISNUMBER(I14))),"",IFERROR(ROUND((I14-F14)*1440,0),""))</f>
        <v/>
      </c>
      <c r="P14" s="36">
        <f>IF(OR(E14="",H14=""),"",IFERROR(VLOOKUP(E14&amp;"&gt;"&amp;H14,'Parámetros'!$A$4:$B$19,2,FALSE),""))</f>
        <v/>
      </c>
      <c r="Q14" s="21">
        <f>IF(A14="","",IF(N14="Cancelada","NO APLICA",IF(OR(B14="",C14="",D14="",E14="",F14="",G14="",H14="",I14="",J14="",K14="",L14="",M14="",N14=""),"INCOMPLETA",IF(OR(NOT(ISNUMBER(J14)),NOT(ISNUMBER(K14)),NOT(ISNUMBER(O14)),NOT(ISNUMBER(P14))),"INCOMPLETA",IF(O14&lt;0,"REVISAR: orden",IF(O14&lt;P14,"REVISAR: margen","APTA"))))))</f>
        <v/>
      </c>
    </row>
    <row r="15">
      <c r="A15" s="15" t="n"/>
      <c r="B15" s="16" t="n"/>
      <c r="C15" s="16" t="n"/>
      <c r="D15" s="16" t="n"/>
      <c r="E15" s="15" t="n"/>
      <c r="F15" s="33" t="n"/>
      <c r="G15" s="16" t="n"/>
      <c r="H15" s="15" t="n"/>
      <c r="I15" s="33" t="n"/>
      <c r="J15" s="34" t="n"/>
      <c r="K15" s="35" t="n"/>
      <c r="L15" s="16" t="n"/>
      <c r="M15" s="16" t="n"/>
      <c r="N15" s="15" t="n"/>
      <c r="O15" s="37">
        <f>IF(OR(NOT(ISNUMBER(F15)),NOT(ISNUMBER(I15))),"",IFERROR(ROUND((I15-F15)*1440,0),""))</f>
        <v/>
      </c>
      <c r="P15" s="37">
        <f>IF(OR(E15="",H15=""),"",IFERROR(VLOOKUP(E15&amp;"&gt;"&amp;H15,'Parámetros'!$A$4:$B$19,2,FALSE),""))</f>
        <v/>
      </c>
      <c r="Q15" s="23">
        <f>IF(A15="","",IF(N15="Cancelada","NO APLICA",IF(OR(B15="",C15="",D15="",E15="",F15="",G15="",H15="",I15="",J15="",K15="",L15="",M15="",N15=""),"INCOMPLETA",IF(OR(NOT(ISNUMBER(J15)),NOT(ISNUMBER(K15)),NOT(ISNUMBER(O15)),NOT(ISNUMBER(P15))),"INCOMPLETA",IF(O15&lt;0,"REVISAR: orden",IF(O15&lt;P15,"REVISAR: margen","APTA"))))))</f>
        <v/>
      </c>
    </row>
    <row r="16">
      <c r="A16" s="15" t="n"/>
      <c r="B16" s="16" t="n"/>
      <c r="C16" s="16" t="n"/>
      <c r="D16" s="16" t="n"/>
      <c r="E16" s="15" t="n"/>
      <c r="F16" s="33" t="n"/>
      <c r="G16" s="16" t="n"/>
      <c r="H16" s="15" t="n"/>
      <c r="I16" s="33" t="n"/>
      <c r="J16" s="34" t="n"/>
      <c r="K16" s="35" t="n"/>
      <c r="L16" s="16" t="n"/>
      <c r="M16" s="16" t="n"/>
      <c r="N16" s="15" t="n"/>
      <c r="O16" s="36">
        <f>IF(OR(NOT(ISNUMBER(F16)),NOT(ISNUMBER(I16))),"",IFERROR(ROUND((I16-F16)*1440,0),""))</f>
        <v/>
      </c>
      <c r="P16" s="36">
        <f>IF(OR(E16="",H16=""),"",IFERROR(VLOOKUP(E16&amp;"&gt;"&amp;H16,'Parámetros'!$A$4:$B$19,2,FALSE),""))</f>
        <v/>
      </c>
      <c r="Q16" s="21">
        <f>IF(A16="","",IF(N16="Cancelada","NO APLICA",IF(OR(B16="",C16="",D16="",E16="",F16="",G16="",H16="",I16="",J16="",K16="",L16="",M16="",N16=""),"INCOMPLETA",IF(OR(NOT(ISNUMBER(J16)),NOT(ISNUMBER(K16)),NOT(ISNUMBER(O16)),NOT(ISNUMBER(P16))),"INCOMPLETA",IF(O16&lt;0,"REVISAR: orden",IF(O16&lt;P16,"REVISAR: margen","APTA"))))))</f>
        <v/>
      </c>
    </row>
    <row r="17">
      <c r="A17" s="15" t="n"/>
      <c r="B17" s="16" t="n"/>
      <c r="C17" s="16" t="n"/>
      <c r="D17" s="16" t="n"/>
      <c r="E17" s="15" t="n"/>
      <c r="F17" s="33" t="n"/>
      <c r="G17" s="16" t="n"/>
      <c r="H17" s="15" t="n"/>
      <c r="I17" s="33" t="n"/>
      <c r="J17" s="34" t="n"/>
      <c r="K17" s="35" t="n"/>
      <c r="L17" s="16" t="n"/>
      <c r="M17" s="16" t="n"/>
      <c r="N17" s="15" t="n"/>
      <c r="O17" s="37">
        <f>IF(OR(NOT(ISNUMBER(F17)),NOT(ISNUMBER(I17))),"",IFERROR(ROUND((I17-F17)*1440,0),""))</f>
        <v/>
      </c>
      <c r="P17" s="37">
        <f>IF(OR(E17="",H17=""),"",IFERROR(VLOOKUP(E17&amp;"&gt;"&amp;H17,'Parámetros'!$A$4:$B$19,2,FALSE),""))</f>
        <v/>
      </c>
      <c r="Q17" s="23">
        <f>IF(A17="","",IF(N17="Cancelada","NO APLICA",IF(OR(B17="",C17="",D17="",E17="",F17="",G17="",H17="",I17="",J17="",K17="",L17="",M17="",N17=""),"INCOMPLETA",IF(OR(NOT(ISNUMBER(J17)),NOT(ISNUMBER(K17)),NOT(ISNUMBER(O17)),NOT(ISNUMBER(P17))),"INCOMPLETA",IF(O17&lt;0,"REVISAR: orden",IF(O17&lt;P17,"REVISAR: margen","APTA"))))))</f>
        <v/>
      </c>
    </row>
    <row r="18">
      <c r="A18" s="15" t="n"/>
      <c r="B18" s="16" t="n"/>
      <c r="C18" s="16" t="n"/>
      <c r="D18" s="16" t="n"/>
      <c r="E18" s="15" t="n"/>
      <c r="F18" s="33" t="n"/>
      <c r="G18" s="16" t="n"/>
      <c r="H18" s="15" t="n"/>
      <c r="I18" s="33" t="n"/>
      <c r="J18" s="34" t="n"/>
      <c r="K18" s="35" t="n"/>
      <c r="L18" s="16" t="n"/>
      <c r="M18" s="16" t="n"/>
      <c r="N18" s="15" t="n"/>
      <c r="O18" s="36">
        <f>IF(OR(NOT(ISNUMBER(F18)),NOT(ISNUMBER(I18))),"",IFERROR(ROUND((I18-F18)*1440,0),""))</f>
        <v/>
      </c>
      <c r="P18" s="36">
        <f>IF(OR(E18="",H18=""),"",IFERROR(VLOOKUP(E18&amp;"&gt;"&amp;H18,'Parámetros'!$A$4:$B$19,2,FALSE),""))</f>
        <v/>
      </c>
      <c r="Q18" s="21">
        <f>IF(A18="","",IF(N18="Cancelada","NO APLICA",IF(OR(B18="",C18="",D18="",E18="",F18="",G18="",H18="",I18="",J18="",K18="",L18="",M18="",N18=""),"INCOMPLETA",IF(OR(NOT(ISNUMBER(J18)),NOT(ISNUMBER(K18)),NOT(ISNUMBER(O18)),NOT(ISNUMBER(P18))),"INCOMPLETA",IF(O18&lt;0,"REVISAR: orden",IF(O18&lt;P18,"REVISAR: margen","APTA"))))))</f>
        <v/>
      </c>
    </row>
    <row r="19">
      <c r="A19" s="15" t="n"/>
      <c r="B19" s="16" t="n"/>
      <c r="C19" s="16" t="n"/>
      <c r="D19" s="16" t="n"/>
      <c r="E19" s="15" t="n"/>
      <c r="F19" s="33" t="n"/>
      <c r="G19" s="16" t="n"/>
      <c r="H19" s="15" t="n"/>
      <c r="I19" s="33" t="n"/>
      <c r="J19" s="34" t="n"/>
      <c r="K19" s="35" t="n"/>
      <c r="L19" s="16" t="n"/>
      <c r="M19" s="16" t="n"/>
      <c r="N19" s="15" t="n"/>
      <c r="O19" s="37">
        <f>IF(OR(NOT(ISNUMBER(F19)),NOT(ISNUMBER(I19))),"",IFERROR(ROUND((I19-F19)*1440,0),""))</f>
        <v/>
      </c>
      <c r="P19" s="37">
        <f>IF(OR(E19="",H19=""),"",IFERROR(VLOOKUP(E19&amp;"&gt;"&amp;H19,'Parámetros'!$A$4:$B$19,2,FALSE),""))</f>
        <v/>
      </c>
      <c r="Q19" s="23">
        <f>IF(A19="","",IF(N19="Cancelada","NO APLICA",IF(OR(B19="",C19="",D19="",E19="",F19="",G19="",H19="",I19="",J19="",K19="",L19="",M19="",N19=""),"INCOMPLETA",IF(OR(NOT(ISNUMBER(J19)),NOT(ISNUMBER(K19)),NOT(ISNUMBER(O19)),NOT(ISNUMBER(P19))),"INCOMPLETA",IF(O19&lt;0,"REVISAR: orden",IF(O19&lt;P19,"REVISAR: margen","APTA"))))))</f>
        <v/>
      </c>
    </row>
    <row r="20">
      <c r="A20" s="15" t="n"/>
      <c r="B20" s="16" t="n"/>
      <c r="C20" s="16" t="n"/>
      <c r="D20" s="16" t="n"/>
      <c r="E20" s="15" t="n"/>
      <c r="F20" s="33" t="n"/>
      <c r="G20" s="16" t="n"/>
      <c r="H20" s="15" t="n"/>
      <c r="I20" s="33" t="n"/>
      <c r="J20" s="34" t="n"/>
      <c r="K20" s="35" t="n"/>
      <c r="L20" s="16" t="n"/>
      <c r="M20" s="16" t="n"/>
      <c r="N20" s="15" t="n"/>
      <c r="O20" s="36">
        <f>IF(OR(NOT(ISNUMBER(F20)),NOT(ISNUMBER(I20))),"",IFERROR(ROUND((I20-F20)*1440,0),""))</f>
        <v/>
      </c>
      <c r="P20" s="36">
        <f>IF(OR(E20="",H20=""),"",IFERROR(VLOOKUP(E20&amp;"&gt;"&amp;H20,'Parámetros'!$A$4:$B$19,2,FALSE),""))</f>
        <v/>
      </c>
      <c r="Q20" s="21">
        <f>IF(A20="","",IF(N20="Cancelada","NO APLICA",IF(OR(B20="",C20="",D20="",E20="",F20="",G20="",H20="",I20="",J20="",K20="",L20="",M20="",N20=""),"INCOMPLETA",IF(OR(NOT(ISNUMBER(J20)),NOT(ISNUMBER(K20)),NOT(ISNUMBER(O20)),NOT(ISNUMBER(P20))),"INCOMPLETA",IF(O20&lt;0,"REVISAR: orden",IF(O20&lt;P20,"REVISAR: margen","APTA"))))))</f>
        <v/>
      </c>
    </row>
    <row r="21">
      <c r="A21" s="15" t="n"/>
      <c r="B21" s="16" t="n"/>
      <c r="C21" s="16" t="n"/>
      <c r="D21" s="16" t="n"/>
      <c r="E21" s="15" t="n"/>
      <c r="F21" s="33" t="n"/>
      <c r="G21" s="16" t="n"/>
      <c r="H21" s="15" t="n"/>
      <c r="I21" s="33" t="n"/>
      <c r="J21" s="34" t="n"/>
      <c r="K21" s="35" t="n"/>
      <c r="L21" s="16" t="n"/>
      <c r="M21" s="16" t="n"/>
      <c r="N21" s="15" t="n"/>
      <c r="O21" s="37">
        <f>IF(OR(NOT(ISNUMBER(F21)),NOT(ISNUMBER(I21))),"",IFERROR(ROUND((I21-F21)*1440,0),""))</f>
        <v/>
      </c>
      <c r="P21" s="37">
        <f>IF(OR(E21="",H21=""),"",IFERROR(VLOOKUP(E21&amp;"&gt;"&amp;H21,'Parámetros'!$A$4:$B$19,2,FALSE),""))</f>
        <v/>
      </c>
      <c r="Q21" s="23">
        <f>IF(A21="","",IF(N21="Cancelada","NO APLICA",IF(OR(B21="",C21="",D21="",E21="",F21="",G21="",H21="",I21="",J21="",K21="",L21="",M21="",N21=""),"INCOMPLETA",IF(OR(NOT(ISNUMBER(J21)),NOT(ISNUMBER(K21)),NOT(ISNUMBER(O21)),NOT(ISNUMBER(P21))),"INCOMPLETA",IF(O21&lt;0,"REVISAR: orden",IF(O21&lt;P21,"REVISAR: margen","APTA"))))))</f>
        <v/>
      </c>
    </row>
    <row r="22">
      <c r="A22" s="15" t="n"/>
      <c r="B22" s="16" t="n"/>
      <c r="C22" s="16" t="n"/>
      <c r="D22" s="16" t="n"/>
      <c r="E22" s="15" t="n"/>
      <c r="F22" s="33" t="n"/>
      <c r="G22" s="16" t="n"/>
      <c r="H22" s="15" t="n"/>
      <c r="I22" s="33" t="n"/>
      <c r="J22" s="34" t="n"/>
      <c r="K22" s="35" t="n"/>
      <c r="L22" s="16" t="n"/>
      <c r="M22" s="16" t="n"/>
      <c r="N22" s="15" t="n"/>
      <c r="O22" s="36">
        <f>IF(OR(NOT(ISNUMBER(F22)),NOT(ISNUMBER(I22))),"",IFERROR(ROUND((I22-F22)*1440,0),""))</f>
        <v/>
      </c>
      <c r="P22" s="36">
        <f>IF(OR(E22="",H22=""),"",IFERROR(VLOOKUP(E22&amp;"&gt;"&amp;H22,'Parámetros'!$A$4:$B$19,2,FALSE),""))</f>
        <v/>
      </c>
      <c r="Q22" s="21">
        <f>IF(A22="","",IF(N22="Cancelada","NO APLICA",IF(OR(B22="",C22="",D22="",E22="",F22="",G22="",H22="",I22="",J22="",K22="",L22="",M22="",N22=""),"INCOMPLETA",IF(OR(NOT(ISNUMBER(J22)),NOT(ISNUMBER(K22)),NOT(ISNUMBER(O22)),NOT(ISNUMBER(P22))),"INCOMPLETA",IF(O22&lt;0,"REVISAR: orden",IF(O22&lt;P22,"REVISAR: margen","APTA"))))))</f>
        <v/>
      </c>
    </row>
    <row r="23">
      <c r="A23" s="15" t="n"/>
      <c r="B23" s="16" t="n"/>
      <c r="C23" s="16" t="n"/>
      <c r="D23" s="16" t="n"/>
      <c r="E23" s="15" t="n"/>
      <c r="F23" s="33" t="n"/>
      <c r="G23" s="16" t="n"/>
      <c r="H23" s="15" t="n"/>
      <c r="I23" s="33" t="n"/>
      <c r="J23" s="34" t="n"/>
      <c r="K23" s="35" t="n"/>
      <c r="L23" s="16" t="n"/>
      <c r="M23" s="16" t="n"/>
      <c r="N23" s="15" t="n"/>
      <c r="O23" s="37">
        <f>IF(OR(NOT(ISNUMBER(F23)),NOT(ISNUMBER(I23))),"",IFERROR(ROUND((I23-F23)*1440,0),""))</f>
        <v/>
      </c>
      <c r="P23" s="37">
        <f>IF(OR(E23="",H23=""),"",IFERROR(VLOOKUP(E23&amp;"&gt;"&amp;H23,'Parámetros'!$A$4:$B$19,2,FALSE),""))</f>
        <v/>
      </c>
      <c r="Q23" s="23">
        <f>IF(A23="","",IF(N23="Cancelada","NO APLICA",IF(OR(B23="",C23="",D23="",E23="",F23="",G23="",H23="",I23="",J23="",K23="",L23="",M23="",N23=""),"INCOMPLETA",IF(OR(NOT(ISNUMBER(J23)),NOT(ISNUMBER(K23)),NOT(ISNUMBER(O23)),NOT(ISNUMBER(P23))),"INCOMPLETA",IF(O23&lt;0,"REVISAR: orden",IF(O23&lt;P23,"REVISAR: margen","APTA"))))))</f>
        <v/>
      </c>
    </row>
    <row r="24">
      <c r="A24" s="15" t="n"/>
      <c r="B24" s="16" t="n"/>
      <c r="C24" s="16" t="n"/>
      <c r="D24" s="16" t="n"/>
      <c r="E24" s="15" t="n"/>
      <c r="F24" s="33" t="n"/>
      <c r="G24" s="16" t="n"/>
      <c r="H24" s="15" t="n"/>
      <c r="I24" s="33" t="n"/>
      <c r="J24" s="34" t="n"/>
      <c r="K24" s="35" t="n"/>
      <c r="L24" s="16" t="n"/>
      <c r="M24" s="16" t="n"/>
      <c r="N24" s="15" t="n"/>
      <c r="O24" s="36">
        <f>IF(OR(NOT(ISNUMBER(F24)),NOT(ISNUMBER(I24))),"",IFERROR(ROUND((I24-F24)*1440,0),""))</f>
        <v/>
      </c>
      <c r="P24" s="36">
        <f>IF(OR(E24="",H24=""),"",IFERROR(VLOOKUP(E24&amp;"&gt;"&amp;H24,'Parámetros'!$A$4:$B$19,2,FALSE),""))</f>
        <v/>
      </c>
      <c r="Q24" s="21">
        <f>IF(A24="","",IF(N24="Cancelada","NO APLICA",IF(OR(B24="",C24="",D24="",E24="",F24="",G24="",H24="",I24="",J24="",K24="",L24="",M24="",N24=""),"INCOMPLETA",IF(OR(NOT(ISNUMBER(J24)),NOT(ISNUMBER(K24)),NOT(ISNUMBER(O24)),NOT(ISNUMBER(P24))),"INCOMPLETA",IF(O24&lt;0,"REVISAR: orden",IF(O24&lt;P24,"REVISAR: margen","APTA"))))))</f>
        <v/>
      </c>
    </row>
    <row r="25">
      <c r="A25" s="15" t="n"/>
      <c r="B25" s="16" t="n"/>
      <c r="C25" s="16" t="n"/>
      <c r="D25" s="16" t="n"/>
      <c r="E25" s="15" t="n"/>
      <c r="F25" s="33" t="n"/>
      <c r="G25" s="16" t="n"/>
      <c r="H25" s="15" t="n"/>
      <c r="I25" s="33" t="n"/>
      <c r="J25" s="34" t="n"/>
      <c r="K25" s="35" t="n"/>
      <c r="L25" s="16" t="n"/>
      <c r="M25" s="16" t="n"/>
      <c r="N25" s="15" t="n"/>
      <c r="O25" s="37">
        <f>IF(OR(NOT(ISNUMBER(F25)),NOT(ISNUMBER(I25))),"",IFERROR(ROUND((I25-F25)*1440,0),""))</f>
        <v/>
      </c>
      <c r="P25" s="37">
        <f>IF(OR(E25="",H25=""),"",IFERROR(VLOOKUP(E25&amp;"&gt;"&amp;H25,'Parámetros'!$A$4:$B$19,2,FALSE),""))</f>
        <v/>
      </c>
      <c r="Q25" s="23">
        <f>IF(A25="","",IF(N25="Cancelada","NO APLICA",IF(OR(B25="",C25="",D25="",E25="",F25="",G25="",H25="",I25="",J25="",K25="",L25="",M25="",N25=""),"INCOMPLETA",IF(OR(NOT(ISNUMBER(J25)),NOT(ISNUMBER(K25)),NOT(ISNUMBER(O25)),NOT(ISNUMBER(P25))),"INCOMPLETA",IF(O25&lt;0,"REVISAR: orden",IF(O25&lt;P25,"REVISAR: margen","APTA"))))))</f>
        <v/>
      </c>
    </row>
    <row r="26">
      <c r="A26" s="15" t="n"/>
      <c r="B26" s="16" t="n"/>
      <c r="C26" s="16" t="n"/>
      <c r="D26" s="16" t="n"/>
      <c r="E26" s="15" t="n"/>
      <c r="F26" s="33" t="n"/>
      <c r="G26" s="16" t="n"/>
      <c r="H26" s="15" t="n"/>
      <c r="I26" s="33" t="n"/>
      <c r="J26" s="34" t="n"/>
      <c r="K26" s="35" t="n"/>
      <c r="L26" s="16" t="n"/>
      <c r="M26" s="16" t="n"/>
      <c r="N26" s="15" t="n"/>
      <c r="O26" s="36">
        <f>IF(OR(NOT(ISNUMBER(F26)),NOT(ISNUMBER(I26))),"",IFERROR(ROUND((I26-F26)*1440,0),""))</f>
        <v/>
      </c>
      <c r="P26" s="36">
        <f>IF(OR(E26="",H26=""),"",IFERROR(VLOOKUP(E26&amp;"&gt;"&amp;H26,'Parámetros'!$A$4:$B$19,2,FALSE),""))</f>
        <v/>
      </c>
      <c r="Q26" s="21">
        <f>IF(A26="","",IF(N26="Cancelada","NO APLICA",IF(OR(B26="",C26="",D26="",E26="",F26="",G26="",H26="",I26="",J26="",K26="",L26="",M26="",N26=""),"INCOMPLETA",IF(OR(NOT(ISNUMBER(J26)),NOT(ISNUMBER(K26)),NOT(ISNUMBER(O26)),NOT(ISNUMBER(P26))),"INCOMPLETA",IF(O26&lt;0,"REVISAR: orden",IF(O26&lt;P26,"REVISAR: margen","APTA"))))))</f>
        <v/>
      </c>
    </row>
    <row r="27">
      <c r="A27" s="15" t="n"/>
      <c r="B27" s="16" t="n"/>
      <c r="C27" s="16" t="n"/>
      <c r="D27" s="16" t="n"/>
      <c r="E27" s="15" t="n"/>
      <c r="F27" s="33" t="n"/>
      <c r="G27" s="16" t="n"/>
      <c r="H27" s="15" t="n"/>
      <c r="I27" s="33" t="n"/>
      <c r="J27" s="34" t="n"/>
      <c r="K27" s="35" t="n"/>
      <c r="L27" s="16" t="n"/>
      <c r="M27" s="16" t="n"/>
      <c r="N27" s="15" t="n"/>
      <c r="O27" s="37">
        <f>IF(OR(NOT(ISNUMBER(F27)),NOT(ISNUMBER(I27))),"",IFERROR(ROUND((I27-F27)*1440,0),""))</f>
        <v/>
      </c>
      <c r="P27" s="37">
        <f>IF(OR(E27="",H27=""),"",IFERROR(VLOOKUP(E27&amp;"&gt;"&amp;H27,'Parámetros'!$A$4:$B$19,2,FALSE),""))</f>
        <v/>
      </c>
      <c r="Q27" s="23">
        <f>IF(A27="","",IF(N27="Cancelada","NO APLICA",IF(OR(B27="",C27="",D27="",E27="",F27="",G27="",H27="",I27="",J27="",K27="",L27="",M27="",N27=""),"INCOMPLETA",IF(OR(NOT(ISNUMBER(J27)),NOT(ISNUMBER(K27)),NOT(ISNUMBER(O27)),NOT(ISNUMBER(P27))),"INCOMPLETA",IF(O27&lt;0,"REVISAR: orden",IF(O27&lt;P27,"REVISAR: margen","APTA"))))))</f>
        <v/>
      </c>
    </row>
    <row r="28">
      <c r="A28" s="15" t="n"/>
      <c r="B28" s="16" t="n"/>
      <c r="C28" s="16" t="n"/>
      <c r="D28" s="16" t="n"/>
      <c r="E28" s="15" t="n"/>
      <c r="F28" s="33" t="n"/>
      <c r="G28" s="16" t="n"/>
      <c r="H28" s="15" t="n"/>
      <c r="I28" s="33" t="n"/>
      <c r="J28" s="34" t="n"/>
      <c r="K28" s="35" t="n"/>
      <c r="L28" s="16" t="n"/>
      <c r="M28" s="16" t="n"/>
      <c r="N28" s="15" t="n"/>
      <c r="O28" s="36">
        <f>IF(OR(NOT(ISNUMBER(F28)),NOT(ISNUMBER(I28))),"",IFERROR(ROUND((I28-F28)*1440,0),""))</f>
        <v/>
      </c>
      <c r="P28" s="36">
        <f>IF(OR(E28="",H28=""),"",IFERROR(VLOOKUP(E28&amp;"&gt;"&amp;H28,'Parámetros'!$A$4:$B$19,2,FALSE),""))</f>
        <v/>
      </c>
      <c r="Q28" s="21">
        <f>IF(A28="","",IF(N28="Cancelada","NO APLICA",IF(OR(B28="",C28="",D28="",E28="",F28="",G28="",H28="",I28="",J28="",K28="",L28="",M28="",N28=""),"INCOMPLETA",IF(OR(NOT(ISNUMBER(J28)),NOT(ISNUMBER(K28)),NOT(ISNUMBER(O28)),NOT(ISNUMBER(P28))),"INCOMPLETA",IF(O28&lt;0,"REVISAR: orden",IF(O28&lt;P28,"REVISAR: margen","APTA"))))))</f>
        <v/>
      </c>
    </row>
    <row r="29">
      <c r="A29" s="15" t="n"/>
      <c r="B29" s="16" t="n"/>
      <c r="C29" s="16" t="n"/>
      <c r="D29" s="16" t="n"/>
      <c r="E29" s="15" t="n"/>
      <c r="F29" s="33" t="n"/>
      <c r="G29" s="16" t="n"/>
      <c r="H29" s="15" t="n"/>
      <c r="I29" s="33" t="n"/>
      <c r="J29" s="34" t="n"/>
      <c r="K29" s="35" t="n"/>
      <c r="L29" s="16" t="n"/>
      <c r="M29" s="16" t="n"/>
      <c r="N29" s="15" t="n"/>
      <c r="O29" s="37">
        <f>IF(OR(NOT(ISNUMBER(F29)),NOT(ISNUMBER(I29))),"",IFERROR(ROUND((I29-F29)*1440,0),""))</f>
        <v/>
      </c>
      <c r="P29" s="37">
        <f>IF(OR(E29="",H29=""),"",IFERROR(VLOOKUP(E29&amp;"&gt;"&amp;H29,'Parámetros'!$A$4:$B$19,2,FALSE),""))</f>
        <v/>
      </c>
      <c r="Q29" s="23">
        <f>IF(A29="","",IF(N29="Cancelada","NO APLICA",IF(OR(B29="",C29="",D29="",E29="",F29="",G29="",H29="",I29="",J29="",K29="",L29="",M29="",N29=""),"INCOMPLETA",IF(OR(NOT(ISNUMBER(J29)),NOT(ISNUMBER(K29)),NOT(ISNUMBER(O29)),NOT(ISNUMBER(P29))),"INCOMPLETA",IF(O29&lt;0,"REVISAR: orden",IF(O29&lt;P29,"REVISAR: margen","APTA"))))))</f>
        <v/>
      </c>
    </row>
    <row r="30">
      <c r="A30" s="15" t="n"/>
      <c r="B30" s="16" t="n"/>
      <c r="C30" s="16" t="n"/>
      <c r="D30" s="16" t="n"/>
      <c r="E30" s="15" t="n"/>
      <c r="F30" s="33" t="n"/>
      <c r="G30" s="16" t="n"/>
      <c r="H30" s="15" t="n"/>
      <c r="I30" s="33" t="n"/>
      <c r="J30" s="34" t="n"/>
      <c r="K30" s="35" t="n"/>
      <c r="L30" s="16" t="n"/>
      <c r="M30" s="16" t="n"/>
      <c r="N30" s="15" t="n"/>
      <c r="O30" s="36">
        <f>IF(OR(NOT(ISNUMBER(F30)),NOT(ISNUMBER(I30))),"",IFERROR(ROUND((I30-F30)*1440,0),""))</f>
        <v/>
      </c>
      <c r="P30" s="36">
        <f>IF(OR(E30="",H30=""),"",IFERROR(VLOOKUP(E30&amp;"&gt;"&amp;H30,'Parámetros'!$A$4:$B$19,2,FALSE),""))</f>
        <v/>
      </c>
      <c r="Q30" s="21">
        <f>IF(A30="","",IF(N30="Cancelada","NO APLICA",IF(OR(B30="",C30="",D30="",E30="",F30="",G30="",H30="",I30="",J30="",K30="",L30="",M30="",N30=""),"INCOMPLETA",IF(OR(NOT(ISNUMBER(J30)),NOT(ISNUMBER(K30)),NOT(ISNUMBER(O30)),NOT(ISNUMBER(P30))),"INCOMPLETA",IF(O30&lt;0,"REVISAR: orden",IF(O30&lt;P30,"REVISAR: margen","APTA"))))))</f>
        <v/>
      </c>
    </row>
    <row r="31">
      <c r="A31" s="15" t="n"/>
      <c r="B31" s="16" t="n"/>
      <c r="C31" s="16" t="n"/>
      <c r="D31" s="16" t="n"/>
      <c r="E31" s="15" t="n"/>
      <c r="F31" s="33" t="n"/>
      <c r="G31" s="16" t="n"/>
      <c r="H31" s="15" t="n"/>
      <c r="I31" s="33" t="n"/>
      <c r="J31" s="34" t="n"/>
      <c r="K31" s="35" t="n"/>
      <c r="L31" s="16" t="n"/>
      <c r="M31" s="16" t="n"/>
      <c r="N31" s="15" t="n"/>
      <c r="O31" s="37">
        <f>IF(OR(NOT(ISNUMBER(F31)),NOT(ISNUMBER(I31))),"",IFERROR(ROUND((I31-F31)*1440,0),""))</f>
        <v/>
      </c>
      <c r="P31" s="37">
        <f>IF(OR(E31="",H31=""),"",IFERROR(VLOOKUP(E31&amp;"&gt;"&amp;H31,'Parámetros'!$A$4:$B$19,2,FALSE),""))</f>
        <v/>
      </c>
      <c r="Q31" s="23">
        <f>IF(A31="","",IF(N31="Cancelada","NO APLICA",IF(OR(B31="",C31="",D31="",E31="",F31="",G31="",H31="",I31="",J31="",K31="",L31="",M31="",N31=""),"INCOMPLETA",IF(OR(NOT(ISNUMBER(J31)),NOT(ISNUMBER(K31)),NOT(ISNUMBER(O31)),NOT(ISNUMBER(P31))),"INCOMPLETA",IF(O31&lt;0,"REVISAR: orden",IF(O31&lt;P31,"REVISAR: margen","APTA"))))))</f>
        <v/>
      </c>
    </row>
    <row r="32">
      <c r="A32" s="15" t="n"/>
      <c r="B32" s="16" t="n"/>
      <c r="C32" s="16" t="n"/>
      <c r="D32" s="16" t="n"/>
      <c r="E32" s="15" t="n"/>
      <c r="F32" s="33" t="n"/>
      <c r="G32" s="16" t="n"/>
      <c r="H32" s="15" t="n"/>
      <c r="I32" s="33" t="n"/>
      <c r="J32" s="34" t="n"/>
      <c r="K32" s="35" t="n"/>
      <c r="L32" s="16" t="n"/>
      <c r="M32" s="16" t="n"/>
      <c r="N32" s="15" t="n"/>
      <c r="O32" s="36">
        <f>IF(OR(NOT(ISNUMBER(F32)),NOT(ISNUMBER(I32))),"",IFERROR(ROUND((I32-F32)*1440,0),""))</f>
        <v/>
      </c>
      <c r="P32" s="36">
        <f>IF(OR(E32="",H32=""),"",IFERROR(VLOOKUP(E32&amp;"&gt;"&amp;H32,'Parámetros'!$A$4:$B$19,2,FALSE),""))</f>
        <v/>
      </c>
      <c r="Q32" s="21">
        <f>IF(A32="","",IF(N32="Cancelada","NO APLICA",IF(OR(B32="",C32="",D32="",E32="",F32="",G32="",H32="",I32="",J32="",K32="",L32="",M32="",N32=""),"INCOMPLETA",IF(OR(NOT(ISNUMBER(J32)),NOT(ISNUMBER(K32)),NOT(ISNUMBER(O32)),NOT(ISNUMBER(P32))),"INCOMPLETA",IF(O32&lt;0,"REVISAR: orden",IF(O32&lt;P32,"REVISAR: margen","APTA"))))))</f>
        <v/>
      </c>
    </row>
    <row r="33">
      <c r="A33" s="15" t="n"/>
      <c r="B33" s="16" t="n"/>
      <c r="C33" s="16" t="n"/>
      <c r="D33" s="16" t="n"/>
      <c r="E33" s="15" t="n"/>
      <c r="F33" s="33" t="n"/>
      <c r="G33" s="16" t="n"/>
      <c r="H33" s="15" t="n"/>
      <c r="I33" s="33" t="n"/>
      <c r="J33" s="34" t="n"/>
      <c r="K33" s="35" t="n"/>
      <c r="L33" s="16" t="n"/>
      <c r="M33" s="16" t="n"/>
      <c r="N33" s="15" t="n"/>
      <c r="O33" s="37">
        <f>IF(OR(NOT(ISNUMBER(F33)),NOT(ISNUMBER(I33))),"",IFERROR(ROUND((I33-F33)*1440,0),""))</f>
        <v/>
      </c>
      <c r="P33" s="37">
        <f>IF(OR(E33="",H33=""),"",IFERROR(VLOOKUP(E33&amp;"&gt;"&amp;H33,'Parámetros'!$A$4:$B$19,2,FALSE),""))</f>
        <v/>
      </c>
      <c r="Q33" s="23">
        <f>IF(A33="","",IF(N33="Cancelada","NO APLICA",IF(OR(B33="",C33="",D33="",E33="",F33="",G33="",H33="",I33="",J33="",K33="",L33="",M33="",N33=""),"INCOMPLETA",IF(OR(NOT(ISNUMBER(J33)),NOT(ISNUMBER(K33)),NOT(ISNUMBER(O33)),NOT(ISNUMBER(P33))),"INCOMPLETA",IF(O33&lt;0,"REVISAR: orden",IF(O33&lt;P33,"REVISAR: margen","APTA"))))))</f>
        <v/>
      </c>
    </row>
    <row r="34">
      <c r="A34" s="15" t="n"/>
      <c r="B34" s="16" t="n"/>
      <c r="C34" s="16" t="n"/>
      <c r="D34" s="16" t="n"/>
      <c r="E34" s="15" t="n"/>
      <c r="F34" s="33" t="n"/>
      <c r="G34" s="16" t="n"/>
      <c r="H34" s="15" t="n"/>
      <c r="I34" s="33" t="n"/>
      <c r="J34" s="34" t="n"/>
      <c r="K34" s="35" t="n"/>
      <c r="L34" s="16" t="n"/>
      <c r="M34" s="16" t="n"/>
      <c r="N34" s="15" t="n"/>
      <c r="O34" s="36">
        <f>IF(OR(NOT(ISNUMBER(F34)),NOT(ISNUMBER(I34))),"",IFERROR(ROUND((I34-F34)*1440,0),""))</f>
        <v/>
      </c>
      <c r="P34" s="36">
        <f>IF(OR(E34="",H34=""),"",IFERROR(VLOOKUP(E34&amp;"&gt;"&amp;H34,'Parámetros'!$A$4:$B$19,2,FALSE),""))</f>
        <v/>
      </c>
      <c r="Q34" s="21">
        <f>IF(A34="","",IF(N34="Cancelada","NO APLICA",IF(OR(B34="",C34="",D34="",E34="",F34="",G34="",H34="",I34="",J34="",K34="",L34="",M34="",N34=""),"INCOMPLETA",IF(OR(NOT(ISNUMBER(J34)),NOT(ISNUMBER(K34)),NOT(ISNUMBER(O34)),NOT(ISNUMBER(P34))),"INCOMPLETA",IF(O34&lt;0,"REVISAR: orden",IF(O34&lt;P34,"REVISAR: margen","APTA"))))))</f>
        <v/>
      </c>
    </row>
    <row r="35">
      <c r="A35" s="15" t="n"/>
      <c r="B35" s="16" t="n"/>
      <c r="C35" s="16" t="n"/>
      <c r="D35" s="16" t="n"/>
      <c r="E35" s="15" t="n"/>
      <c r="F35" s="33" t="n"/>
      <c r="G35" s="16" t="n"/>
      <c r="H35" s="15" t="n"/>
      <c r="I35" s="33" t="n"/>
      <c r="J35" s="34" t="n"/>
      <c r="K35" s="35" t="n"/>
      <c r="L35" s="16" t="n"/>
      <c r="M35" s="16" t="n"/>
      <c r="N35" s="15" t="n"/>
      <c r="O35" s="37">
        <f>IF(OR(NOT(ISNUMBER(F35)),NOT(ISNUMBER(I35))),"",IFERROR(ROUND((I35-F35)*1440,0),""))</f>
        <v/>
      </c>
      <c r="P35" s="37">
        <f>IF(OR(E35="",H35=""),"",IFERROR(VLOOKUP(E35&amp;"&gt;"&amp;H35,'Parámetros'!$A$4:$B$19,2,FALSE),""))</f>
        <v/>
      </c>
      <c r="Q35" s="23">
        <f>IF(A35="","",IF(N35="Cancelada","NO APLICA",IF(OR(B35="",C35="",D35="",E35="",F35="",G35="",H35="",I35="",J35="",K35="",L35="",M35="",N35=""),"INCOMPLETA",IF(OR(NOT(ISNUMBER(J35)),NOT(ISNUMBER(K35)),NOT(ISNUMBER(O35)),NOT(ISNUMBER(P35))),"INCOMPLETA",IF(O35&lt;0,"REVISAR: orden",IF(O35&lt;P35,"REVISAR: margen","APTA"))))))</f>
        <v/>
      </c>
    </row>
    <row r="36">
      <c r="A36" s="15" t="n"/>
      <c r="B36" s="16" t="n"/>
      <c r="C36" s="16" t="n"/>
      <c r="D36" s="16" t="n"/>
      <c r="E36" s="15" t="n"/>
      <c r="F36" s="33" t="n"/>
      <c r="G36" s="16" t="n"/>
      <c r="H36" s="15" t="n"/>
      <c r="I36" s="33" t="n"/>
      <c r="J36" s="34" t="n"/>
      <c r="K36" s="35" t="n"/>
      <c r="L36" s="16" t="n"/>
      <c r="M36" s="16" t="n"/>
      <c r="N36" s="15" t="n"/>
      <c r="O36" s="36">
        <f>IF(OR(NOT(ISNUMBER(F36)),NOT(ISNUMBER(I36))),"",IFERROR(ROUND((I36-F36)*1440,0),""))</f>
        <v/>
      </c>
      <c r="P36" s="36">
        <f>IF(OR(E36="",H36=""),"",IFERROR(VLOOKUP(E36&amp;"&gt;"&amp;H36,'Parámetros'!$A$4:$B$19,2,FALSE),""))</f>
        <v/>
      </c>
      <c r="Q36" s="21">
        <f>IF(A36="","",IF(N36="Cancelada","NO APLICA",IF(OR(B36="",C36="",D36="",E36="",F36="",G36="",H36="",I36="",J36="",K36="",L36="",M36="",N36=""),"INCOMPLETA",IF(OR(NOT(ISNUMBER(J36)),NOT(ISNUMBER(K36)),NOT(ISNUMBER(O36)),NOT(ISNUMBER(P36))),"INCOMPLETA",IF(O36&lt;0,"REVISAR: orden",IF(O36&lt;P36,"REVISAR: margen","APTA"))))))</f>
        <v/>
      </c>
    </row>
    <row r="37">
      <c r="A37" s="15" t="n"/>
      <c r="B37" s="16" t="n"/>
      <c r="C37" s="16" t="n"/>
      <c r="D37" s="16" t="n"/>
      <c r="E37" s="15" t="n"/>
      <c r="F37" s="33" t="n"/>
      <c r="G37" s="16" t="n"/>
      <c r="H37" s="15" t="n"/>
      <c r="I37" s="33" t="n"/>
      <c r="J37" s="34" t="n"/>
      <c r="K37" s="35" t="n"/>
      <c r="L37" s="16" t="n"/>
      <c r="M37" s="16" t="n"/>
      <c r="N37" s="15" t="n"/>
      <c r="O37" s="37">
        <f>IF(OR(NOT(ISNUMBER(F37)),NOT(ISNUMBER(I37))),"",IFERROR(ROUND((I37-F37)*1440,0),""))</f>
        <v/>
      </c>
      <c r="P37" s="37">
        <f>IF(OR(E37="",H37=""),"",IFERROR(VLOOKUP(E37&amp;"&gt;"&amp;H37,'Parámetros'!$A$4:$B$19,2,FALSE),""))</f>
        <v/>
      </c>
      <c r="Q37" s="23">
        <f>IF(A37="","",IF(N37="Cancelada","NO APLICA",IF(OR(B37="",C37="",D37="",E37="",F37="",G37="",H37="",I37="",J37="",K37="",L37="",M37="",N37=""),"INCOMPLETA",IF(OR(NOT(ISNUMBER(J37)),NOT(ISNUMBER(K37)),NOT(ISNUMBER(O37)),NOT(ISNUMBER(P37))),"INCOMPLETA",IF(O37&lt;0,"REVISAR: orden",IF(O37&lt;P37,"REVISAR: margen","APTA"))))))</f>
        <v/>
      </c>
    </row>
    <row r="38">
      <c r="A38" s="15" t="n"/>
      <c r="B38" s="16" t="n"/>
      <c r="C38" s="16" t="n"/>
      <c r="D38" s="16" t="n"/>
      <c r="E38" s="15" t="n"/>
      <c r="F38" s="33" t="n"/>
      <c r="G38" s="16" t="n"/>
      <c r="H38" s="15" t="n"/>
      <c r="I38" s="33" t="n"/>
      <c r="J38" s="34" t="n"/>
      <c r="K38" s="35" t="n"/>
      <c r="L38" s="16" t="n"/>
      <c r="M38" s="16" t="n"/>
      <c r="N38" s="15" t="n"/>
      <c r="O38" s="36">
        <f>IF(OR(NOT(ISNUMBER(F38)),NOT(ISNUMBER(I38))),"",IFERROR(ROUND((I38-F38)*1440,0),""))</f>
        <v/>
      </c>
      <c r="P38" s="36">
        <f>IF(OR(E38="",H38=""),"",IFERROR(VLOOKUP(E38&amp;"&gt;"&amp;H38,'Parámetros'!$A$4:$B$19,2,FALSE),""))</f>
        <v/>
      </c>
      <c r="Q38" s="21">
        <f>IF(A38="","",IF(N38="Cancelada","NO APLICA",IF(OR(B38="",C38="",D38="",E38="",F38="",G38="",H38="",I38="",J38="",K38="",L38="",M38="",N38=""),"INCOMPLETA",IF(OR(NOT(ISNUMBER(J38)),NOT(ISNUMBER(K38)),NOT(ISNUMBER(O38)),NOT(ISNUMBER(P38))),"INCOMPLETA",IF(O38&lt;0,"REVISAR: orden",IF(O38&lt;P38,"REVISAR: margen","APTA"))))))</f>
        <v/>
      </c>
    </row>
    <row r="39">
      <c r="A39" s="15" t="n"/>
      <c r="B39" s="16" t="n"/>
      <c r="C39" s="16" t="n"/>
      <c r="D39" s="16" t="n"/>
      <c r="E39" s="15" t="n"/>
      <c r="F39" s="33" t="n"/>
      <c r="G39" s="16" t="n"/>
      <c r="H39" s="15" t="n"/>
      <c r="I39" s="33" t="n"/>
      <c r="J39" s="34" t="n"/>
      <c r="K39" s="35" t="n"/>
      <c r="L39" s="16" t="n"/>
      <c r="M39" s="16" t="n"/>
      <c r="N39" s="15" t="n"/>
      <c r="O39" s="37">
        <f>IF(OR(NOT(ISNUMBER(F39)),NOT(ISNUMBER(I39))),"",IFERROR(ROUND((I39-F39)*1440,0),""))</f>
        <v/>
      </c>
      <c r="P39" s="37">
        <f>IF(OR(E39="",H39=""),"",IFERROR(VLOOKUP(E39&amp;"&gt;"&amp;H39,'Parámetros'!$A$4:$B$19,2,FALSE),""))</f>
        <v/>
      </c>
      <c r="Q39" s="23">
        <f>IF(A39="","",IF(N39="Cancelada","NO APLICA",IF(OR(B39="",C39="",D39="",E39="",F39="",G39="",H39="",I39="",J39="",K39="",L39="",M39="",N39=""),"INCOMPLETA",IF(OR(NOT(ISNUMBER(J39)),NOT(ISNUMBER(K39)),NOT(ISNUMBER(O39)),NOT(ISNUMBER(P39))),"INCOMPLETA",IF(O39&lt;0,"REVISAR: orden",IF(O39&lt;P39,"REVISAR: margen","APTA"))))))</f>
        <v/>
      </c>
    </row>
    <row r="40">
      <c r="A40" s="15" t="n"/>
      <c r="B40" s="16" t="n"/>
      <c r="C40" s="16" t="n"/>
      <c r="D40" s="16" t="n"/>
      <c r="E40" s="15" t="n"/>
      <c r="F40" s="33" t="n"/>
      <c r="G40" s="16" t="n"/>
      <c r="H40" s="15" t="n"/>
      <c r="I40" s="33" t="n"/>
      <c r="J40" s="34" t="n"/>
      <c r="K40" s="35" t="n"/>
      <c r="L40" s="16" t="n"/>
      <c r="M40" s="16" t="n"/>
      <c r="N40" s="15" t="n"/>
      <c r="O40" s="36">
        <f>IF(OR(NOT(ISNUMBER(F40)),NOT(ISNUMBER(I40))),"",IFERROR(ROUND((I40-F40)*1440,0),""))</f>
        <v/>
      </c>
      <c r="P40" s="36">
        <f>IF(OR(E40="",H40=""),"",IFERROR(VLOOKUP(E40&amp;"&gt;"&amp;H40,'Parámetros'!$A$4:$B$19,2,FALSE),""))</f>
        <v/>
      </c>
      <c r="Q40" s="21">
        <f>IF(A40="","",IF(N40="Cancelada","NO APLICA",IF(OR(B40="",C40="",D40="",E40="",F40="",G40="",H40="",I40="",J40="",K40="",L40="",M40="",N40=""),"INCOMPLETA",IF(OR(NOT(ISNUMBER(J40)),NOT(ISNUMBER(K40)),NOT(ISNUMBER(O40)),NOT(ISNUMBER(P40))),"INCOMPLETA",IF(O40&lt;0,"REVISAR: orden",IF(O40&lt;P40,"REVISAR: margen","APTA"))))))</f>
        <v/>
      </c>
    </row>
    <row r="41">
      <c r="A41" s="15" t="n"/>
      <c r="B41" s="16" t="n"/>
      <c r="C41" s="16" t="n"/>
      <c r="D41" s="16" t="n"/>
      <c r="E41" s="15" t="n"/>
      <c r="F41" s="33" t="n"/>
      <c r="G41" s="16" t="n"/>
      <c r="H41" s="15" t="n"/>
      <c r="I41" s="33" t="n"/>
      <c r="J41" s="34" t="n"/>
      <c r="K41" s="35" t="n"/>
      <c r="L41" s="16" t="n"/>
      <c r="M41" s="16" t="n"/>
      <c r="N41" s="15" t="n"/>
      <c r="O41" s="37">
        <f>IF(OR(NOT(ISNUMBER(F41)),NOT(ISNUMBER(I41))),"",IFERROR(ROUND((I41-F41)*1440,0),""))</f>
        <v/>
      </c>
      <c r="P41" s="37">
        <f>IF(OR(E41="",H41=""),"",IFERROR(VLOOKUP(E41&amp;"&gt;"&amp;H41,'Parámetros'!$A$4:$B$19,2,FALSE),""))</f>
        <v/>
      </c>
      <c r="Q41" s="23">
        <f>IF(A41="","",IF(N41="Cancelada","NO APLICA",IF(OR(B41="",C41="",D41="",E41="",F41="",G41="",H41="",I41="",J41="",K41="",L41="",M41="",N41=""),"INCOMPLETA",IF(OR(NOT(ISNUMBER(J41)),NOT(ISNUMBER(K41)),NOT(ISNUMBER(O41)),NOT(ISNUMBER(P41))),"INCOMPLETA",IF(O41&lt;0,"REVISAR: orden",IF(O41&lt;P41,"REVISAR: margen","APTA"))))))</f>
        <v/>
      </c>
    </row>
    <row r="42">
      <c r="A42" s="15" t="n"/>
      <c r="B42" s="16" t="n"/>
      <c r="C42" s="16" t="n"/>
      <c r="D42" s="16" t="n"/>
      <c r="E42" s="15" t="n"/>
      <c r="F42" s="33" t="n"/>
      <c r="G42" s="16" t="n"/>
      <c r="H42" s="15" t="n"/>
      <c r="I42" s="33" t="n"/>
      <c r="J42" s="34" t="n"/>
      <c r="K42" s="35" t="n"/>
      <c r="L42" s="16" t="n"/>
      <c r="M42" s="16" t="n"/>
      <c r="N42" s="15" t="n"/>
      <c r="O42" s="36">
        <f>IF(OR(NOT(ISNUMBER(F42)),NOT(ISNUMBER(I42))),"",IFERROR(ROUND((I42-F42)*1440,0),""))</f>
        <v/>
      </c>
      <c r="P42" s="36">
        <f>IF(OR(E42="",H42=""),"",IFERROR(VLOOKUP(E42&amp;"&gt;"&amp;H42,'Parámetros'!$A$4:$B$19,2,FALSE),""))</f>
        <v/>
      </c>
      <c r="Q42" s="21">
        <f>IF(A42="","",IF(N42="Cancelada","NO APLICA",IF(OR(B42="",C42="",D42="",E42="",F42="",G42="",H42="",I42="",J42="",K42="",L42="",M42="",N42=""),"INCOMPLETA",IF(OR(NOT(ISNUMBER(J42)),NOT(ISNUMBER(K42)),NOT(ISNUMBER(O42)),NOT(ISNUMBER(P42))),"INCOMPLETA",IF(O42&lt;0,"REVISAR: orden",IF(O42&lt;P42,"REVISAR: margen","APTA"))))))</f>
        <v/>
      </c>
    </row>
    <row r="43">
      <c r="A43" s="15" t="n"/>
      <c r="B43" s="16" t="n"/>
      <c r="C43" s="16" t="n"/>
      <c r="D43" s="16" t="n"/>
      <c r="E43" s="15" t="n"/>
      <c r="F43" s="33" t="n"/>
      <c r="G43" s="16" t="n"/>
      <c r="H43" s="15" t="n"/>
      <c r="I43" s="33" t="n"/>
      <c r="J43" s="34" t="n"/>
      <c r="K43" s="35" t="n"/>
      <c r="L43" s="16" t="n"/>
      <c r="M43" s="16" t="n"/>
      <c r="N43" s="15" t="n"/>
      <c r="O43" s="37">
        <f>IF(OR(NOT(ISNUMBER(F43)),NOT(ISNUMBER(I43))),"",IFERROR(ROUND((I43-F43)*1440,0),""))</f>
        <v/>
      </c>
      <c r="P43" s="37">
        <f>IF(OR(E43="",H43=""),"",IFERROR(VLOOKUP(E43&amp;"&gt;"&amp;H43,'Parámetros'!$A$4:$B$19,2,FALSE),""))</f>
        <v/>
      </c>
      <c r="Q43" s="23">
        <f>IF(A43="","",IF(N43="Cancelada","NO APLICA",IF(OR(B43="",C43="",D43="",E43="",F43="",G43="",H43="",I43="",J43="",K43="",L43="",M43="",N43=""),"INCOMPLETA",IF(OR(NOT(ISNUMBER(J43)),NOT(ISNUMBER(K43)),NOT(ISNUMBER(O43)),NOT(ISNUMBER(P43))),"INCOMPLETA",IF(O43&lt;0,"REVISAR: orden",IF(O43&lt;P43,"REVISAR: margen","APTA"))))))</f>
        <v/>
      </c>
    </row>
    <row r="44">
      <c r="A44" s="15" t="n"/>
      <c r="B44" s="16" t="n"/>
      <c r="C44" s="16" t="n"/>
      <c r="D44" s="16" t="n"/>
      <c r="E44" s="15" t="n"/>
      <c r="F44" s="33" t="n"/>
      <c r="G44" s="16" t="n"/>
      <c r="H44" s="15" t="n"/>
      <c r="I44" s="33" t="n"/>
      <c r="J44" s="34" t="n"/>
      <c r="K44" s="35" t="n"/>
      <c r="L44" s="16" t="n"/>
      <c r="M44" s="16" t="n"/>
      <c r="N44" s="15" t="n"/>
      <c r="O44" s="36">
        <f>IF(OR(NOT(ISNUMBER(F44)),NOT(ISNUMBER(I44))),"",IFERROR(ROUND((I44-F44)*1440,0),""))</f>
        <v/>
      </c>
      <c r="P44" s="36">
        <f>IF(OR(E44="",H44=""),"",IFERROR(VLOOKUP(E44&amp;"&gt;"&amp;H44,'Parámetros'!$A$4:$B$19,2,FALSE),""))</f>
        <v/>
      </c>
      <c r="Q44" s="21">
        <f>IF(A44="","",IF(N44="Cancelada","NO APLICA",IF(OR(B44="",C44="",D44="",E44="",F44="",G44="",H44="",I44="",J44="",K44="",L44="",M44="",N44=""),"INCOMPLETA",IF(OR(NOT(ISNUMBER(J44)),NOT(ISNUMBER(K44)),NOT(ISNUMBER(O44)),NOT(ISNUMBER(P44))),"INCOMPLETA",IF(O44&lt;0,"REVISAR: orden",IF(O44&lt;P44,"REVISAR: margen","APTA"))))))</f>
        <v/>
      </c>
    </row>
    <row r="45">
      <c r="A45" s="15" t="n"/>
      <c r="B45" s="16" t="n"/>
      <c r="C45" s="16" t="n"/>
      <c r="D45" s="16" t="n"/>
      <c r="E45" s="15" t="n"/>
      <c r="F45" s="33" t="n"/>
      <c r="G45" s="16" t="n"/>
      <c r="H45" s="15" t="n"/>
      <c r="I45" s="33" t="n"/>
      <c r="J45" s="34" t="n"/>
      <c r="K45" s="35" t="n"/>
      <c r="L45" s="16" t="n"/>
      <c r="M45" s="16" t="n"/>
      <c r="N45" s="15" t="n"/>
      <c r="O45" s="37">
        <f>IF(OR(NOT(ISNUMBER(F45)),NOT(ISNUMBER(I45))),"",IFERROR(ROUND((I45-F45)*1440,0),""))</f>
        <v/>
      </c>
      <c r="P45" s="37">
        <f>IF(OR(E45="",H45=""),"",IFERROR(VLOOKUP(E45&amp;"&gt;"&amp;H45,'Parámetros'!$A$4:$B$19,2,FALSE),""))</f>
        <v/>
      </c>
      <c r="Q45" s="23">
        <f>IF(A45="","",IF(N45="Cancelada","NO APLICA",IF(OR(B45="",C45="",D45="",E45="",F45="",G45="",H45="",I45="",J45="",K45="",L45="",M45="",N45=""),"INCOMPLETA",IF(OR(NOT(ISNUMBER(J45)),NOT(ISNUMBER(K45)),NOT(ISNUMBER(O45)),NOT(ISNUMBER(P45))),"INCOMPLETA",IF(O45&lt;0,"REVISAR: orden",IF(O45&lt;P45,"REVISAR: margen","APTA"))))))</f>
        <v/>
      </c>
    </row>
    <row r="46">
      <c r="A46" s="15" t="n"/>
      <c r="B46" s="16" t="n"/>
      <c r="C46" s="16" t="n"/>
      <c r="D46" s="16" t="n"/>
      <c r="E46" s="15" t="n"/>
      <c r="F46" s="33" t="n"/>
      <c r="G46" s="16" t="n"/>
      <c r="H46" s="15" t="n"/>
      <c r="I46" s="33" t="n"/>
      <c r="J46" s="34" t="n"/>
      <c r="K46" s="35" t="n"/>
      <c r="L46" s="16" t="n"/>
      <c r="M46" s="16" t="n"/>
      <c r="N46" s="15" t="n"/>
      <c r="O46" s="36">
        <f>IF(OR(NOT(ISNUMBER(F46)),NOT(ISNUMBER(I46))),"",IFERROR(ROUND((I46-F46)*1440,0),""))</f>
        <v/>
      </c>
      <c r="P46" s="36">
        <f>IF(OR(E46="",H46=""),"",IFERROR(VLOOKUP(E46&amp;"&gt;"&amp;H46,'Parámetros'!$A$4:$B$19,2,FALSE),""))</f>
        <v/>
      </c>
      <c r="Q46" s="21">
        <f>IF(A46="","",IF(N46="Cancelada","NO APLICA",IF(OR(B46="",C46="",D46="",E46="",F46="",G46="",H46="",I46="",J46="",K46="",L46="",M46="",N46=""),"INCOMPLETA",IF(OR(NOT(ISNUMBER(J46)),NOT(ISNUMBER(K46)),NOT(ISNUMBER(O46)),NOT(ISNUMBER(P46))),"INCOMPLETA",IF(O46&lt;0,"REVISAR: orden",IF(O46&lt;P46,"REVISAR: margen","APTA"))))))</f>
        <v/>
      </c>
    </row>
    <row r="47">
      <c r="A47" s="15" t="n"/>
      <c r="B47" s="16" t="n"/>
      <c r="C47" s="16" t="n"/>
      <c r="D47" s="16" t="n"/>
      <c r="E47" s="15" t="n"/>
      <c r="F47" s="33" t="n"/>
      <c r="G47" s="16" t="n"/>
      <c r="H47" s="15" t="n"/>
      <c r="I47" s="33" t="n"/>
      <c r="J47" s="34" t="n"/>
      <c r="K47" s="35" t="n"/>
      <c r="L47" s="16" t="n"/>
      <c r="M47" s="16" t="n"/>
      <c r="N47" s="15" t="n"/>
      <c r="O47" s="37">
        <f>IF(OR(NOT(ISNUMBER(F47)),NOT(ISNUMBER(I47))),"",IFERROR(ROUND((I47-F47)*1440,0),""))</f>
        <v/>
      </c>
      <c r="P47" s="37">
        <f>IF(OR(E47="",H47=""),"",IFERROR(VLOOKUP(E47&amp;"&gt;"&amp;H47,'Parámetros'!$A$4:$B$19,2,FALSE),""))</f>
        <v/>
      </c>
      <c r="Q47" s="23">
        <f>IF(A47="","",IF(N47="Cancelada","NO APLICA",IF(OR(B47="",C47="",D47="",E47="",F47="",G47="",H47="",I47="",J47="",K47="",L47="",M47="",N47=""),"INCOMPLETA",IF(OR(NOT(ISNUMBER(J47)),NOT(ISNUMBER(K47)),NOT(ISNUMBER(O47)),NOT(ISNUMBER(P47))),"INCOMPLETA",IF(O47&lt;0,"REVISAR: orden",IF(O47&lt;P47,"REVISAR: margen","APTA"))))))</f>
        <v/>
      </c>
    </row>
    <row r="48">
      <c r="A48" s="15" t="n"/>
      <c r="B48" s="16" t="n"/>
      <c r="C48" s="16" t="n"/>
      <c r="D48" s="16" t="n"/>
      <c r="E48" s="15" t="n"/>
      <c r="F48" s="33" t="n"/>
      <c r="G48" s="16" t="n"/>
      <c r="H48" s="15" t="n"/>
      <c r="I48" s="33" t="n"/>
      <c r="J48" s="34" t="n"/>
      <c r="K48" s="35" t="n"/>
      <c r="L48" s="16" t="n"/>
      <c r="M48" s="16" t="n"/>
      <c r="N48" s="15" t="n"/>
      <c r="O48" s="36">
        <f>IF(OR(NOT(ISNUMBER(F48)),NOT(ISNUMBER(I48))),"",IFERROR(ROUND((I48-F48)*1440,0),""))</f>
        <v/>
      </c>
      <c r="P48" s="36">
        <f>IF(OR(E48="",H48=""),"",IFERROR(VLOOKUP(E48&amp;"&gt;"&amp;H48,'Parámetros'!$A$4:$B$19,2,FALSE),""))</f>
        <v/>
      </c>
      <c r="Q48" s="21">
        <f>IF(A48="","",IF(N48="Cancelada","NO APLICA",IF(OR(B48="",C48="",D48="",E48="",F48="",G48="",H48="",I48="",J48="",K48="",L48="",M48="",N48=""),"INCOMPLETA",IF(OR(NOT(ISNUMBER(J48)),NOT(ISNUMBER(K48)),NOT(ISNUMBER(O48)),NOT(ISNUMBER(P48))),"INCOMPLETA",IF(O48&lt;0,"REVISAR: orden",IF(O48&lt;P48,"REVISAR: margen","APTA"))))))</f>
        <v/>
      </c>
    </row>
    <row r="49">
      <c r="A49" s="15" t="n"/>
      <c r="B49" s="16" t="n"/>
      <c r="C49" s="16" t="n"/>
      <c r="D49" s="16" t="n"/>
      <c r="E49" s="15" t="n"/>
      <c r="F49" s="33" t="n"/>
      <c r="G49" s="16" t="n"/>
      <c r="H49" s="15" t="n"/>
      <c r="I49" s="33" t="n"/>
      <c r="J49" s="34" t="n"/>
      <c r="K49" s="35" t="n"/>
      <c r="L49" s="16" t="n"/>
      <c r="M49" s="16" t="n"/>
      <c r="N49" s="15" t="n"/>
      <c r="O49" s="37">
        <f>IF(OR(NOT(ISNUMBER(F49)),NOT(ISNUMBER(I49))),"",IFERROR(ROUND((I49-F49)*1440,0),""))</f>
        <v/>
      </c>
      <c r="P49" s="37">
        <f>IF(OR(E49="",H49=""),"",IFERROR(VLOOKUP(E49&amp;"&gt;"&amp;H49,'Parámetros'!$A$4:$B$19,2,FALSE),""))</f>
        <v/>
      </c>
      <c r="Q49" s="23">
        <f>IF(A49="","",IF(N49="Cancelada","NO APLICA",IF(OR(B49="",C49="",D49="",E49="",F49="",G49="",H49="",I49="",J49="",K49="",L49="",M49="",N49=""),"INCOMPLETA",IF(OR(NOT(ISNUMBER(J49)),NOT(ISNUMBER(K49)),NOT(ISNUMBER(O49)),NOT(ISNUMBER(P49))),"INCOMPLETA",IF(O49&lt;0,"REVISAR: orden",IF(O49&lt;P49,"REVISAR: margen","APTA"))))))</f>
        <v/>
      </c>
    </row>
    <row r="50">
      <c r="A50" s="15" t="n"/>
      <c r="B50" s="16" t="n"/>
      <c r="C50" s="16" t="n"/>
      <c r="D50" s="16" t="n"/>
      <c r="E50" s="15" t="n"/>
      <c r="F50" s="33" t="n"/>
      <c r="G50" s="16" t="n"/>
      <c r="H50" s="15" t="n"/>
      <c r="I50" s="33" t="n"/>
      <c r="J50" s="34" t="n"/>
      <c r="K50" s="35" t="n"/>
      <c r="L50" s="16" t="n"/>
      <c r="M50" s="16" t="n"/>
      <c r="N50" s="15" t="n"/>
      <c r="O50" s="36">
        <f>IF(OR(NOT(ISNUMBER(F50)),NOT(ISNUMBER(I50))),"",IFERROR(ROUND((I50-F50)*1440,0),""))</f>
        <v/>
      </c>
      <c r="P50" s="36">
        <f>IF(OR(E50="",H50=""),"",IFERROR(VLOOKUP(E50&amp;"&gt;"&amp;H50,'Parámetros'!$A$4:$B$19,2,FALSE),""))</f>
        <v/>
      </c>
      <c r="Q50" s="21">
        <f>IF(A50="","",IF(N50="Cancelada","NO APLICA",IF(OR(B50="",C50="",D50="",E50="",F50="",G50="",H50="",I50="",J50="",K50="",L50="",M50="",N50=""),"INCOMPLETA",IF(OR(NOT(ISNUMBER(J50)),NOT(ISNUMBER(K50)),NOT(ISNUMBER(O50)),NOT(ISNUMBER(P50))),"INCOMPLETA",IF(O50&lt;0,"REVISAR: orden",IF(O50&lt;P50,"REVISAR: margen","APTA"))))))</f>
        <v/>
      </c>
    </row>
    <row r="51">
      <c r="A51" s="15" t="n"/>
      <c r="B51" s="16" t="n"/>
      <c r="C51" s="16" t="n"/>
      <c r="D51" s="16" t="n"/>
      <c r="E51" s="15" t="n"/>
      <c r="F51" s="33" t="n"/>
      <c r="G51" s="16" t="n"/>
      <c r="H51" s="15" t="n"/>
      <c r="I51" s="33" t="n"/>
      <c r="J51" s="34" t="n"/>
      <c r="K51" s="35" t="n"/>
      <c r="L51" s="16" t="n"/>
      <c r="M51" s="16" t="n"/>
      <c r="N51" s="15" t="n"/>
      <c r="O51" s="37">
        <f>IF(OR(NOT(ISNUMBER(F51)),NOT(ISNUMBER(I51))),"",IFERROR(ROUND((I51-F51)*1440,0),""))</f>
        <v/>
      </c>
      <c r="P51" s="37">
        <f>IF(OR(E51="",H51=""),"",IFERROR(VLOOKUP(E51&amp;"&gt;"&amp;H51,'Parámetros'!$A$4:$B$19,2,FALSE),""))</f>
        <v/>
      </c>
      <c r="Q51" s="23">
        <f>IF(A51="","",IF(N51="Cancelada","NO APLICA",IF(OR(B51="",C51="",D51="",E51="",F51="",G51="",H51="",I51="",J51="",K51="",L51="",M51="",N51=""),"INCOMPLETA",IF(OR(NOT(ISNUMBER(J51)),NOT(ISNUMBER(K51)),NOT(ISNUMBER(O51)),NOT(ISNUMBER(P51))),"INCOMPLETA",IF(O51&lt;0,"REVISAR: orden",IF(O51&lt;P51,"REVISAR: margen","APTA"))))))</f>
        <v/>
      </c>
    </row>
    <row r="52">
      <c r="A52" s="15" t="n"/>
      <c r="B52" s="16" t="n"/>
      <c r="C52" s="16" t="n"/>
      <c r="D52" s="16" t="n"/>
      <c r="E52" s="15" t="n"/>
      <c r="F52" s="33" t="n"/>
      <c r="G52" s="16" t="n"/>
      <c r="H52" s="15" t="n"/>
      <c r="I52" s="33" t="n"/>
      <c r="J52" s="34" t="n"/>
      <c r="K52" s="35" t="n"/>
      <c r="L52" s="16" t="n"/>
      <c r="M52" s="16" t="n"/>
      <c r="N52" s="15" t="n"/>
      <c r="O52" s="36">
        <f>IF(OR(NOT(ISNUMBER(F52)),NOT(ISNUMBER(I52))),"",IFERROR(ROUND((I52-F52)*1440,0),""))</f>
        <v/>
      </c>
      <c r="P52" s="36">
        <f>IF(OR(E52="",H52=""),"",IFERROR(VLOOKUP(E52&amp;"&gt;"&amp;H52,'Parámetros'!$A$4:$B$19,2,FALSE),""))</f>
        <v/>
      </c>
      <c r="Q52" s="21">
        <f>IF(A52="","",IF(N52="Cancelada","NO APLICA",IF(OR(B52="",C52="",D52="",E52="",F52="",G52="",H52="",I52="",J52="",K52="",L52="",M52="",N52=""),"INCOMPLETA",IF(OR(NOT(ISNUMBER(J52)),NOT(ISNUMBER(K52)),NOT(ISNUMBER(O52)),NOT(ISNUMBER(P52))),"INCOMPLETA",IF(O52&lt;0,"REVISAR: orden",IF(O52&lt;P52,"REVISAR: margen","APTA"))))))</f>
        <v/>
      </c>
    </row>
    <row r="53">
      <c r="A53" s="15" t="n"/>
      <c r="B53" s="16" t="n"/>
      <c r="C53" s="16" t="n"/>
      <c r="D53" s="16" t="n"/>
      <c r="E53" s="15" t="n"/>
      <c r="F53" s="33" t="n"/>
      <c r="G53" s="16" t="n"/>
      <c r="H53" s="15" t="n"/>
      <c r="I53" s="33" t="n"/>
      <c r="J53" s="34" t="n"/>
      <c r="K53" s="35" t="n"/>
      <c r="L53" s="16" t="n"/>
      <c r="M53" s="16" t="n"/>
      <c r="N53" s="15" t="n"/>
      <c r="O53" s="37">
        <f>IF(OR(NOT(ISNUMBER(F53)),NOT(ISNUMBER(I53))),"",IFERROR(ROUND((I53-F53)*1440,0),""))</f>
        <v/>
      </c>
      <c r="P53" s="37">
        <f>IF(OR(E53="",H53=""),"",IFERROR(VLOOKUP(E53&amp;"&gt;"&amp;H53,'Parámetros'!$A$4:$B$19,2,FALSE),""))</f>
        <v/>
      </c>
      <c r="Q53" s="23">
        <f>IF(A53="","",IF(N53="Cancelada","NO APLICA",IF(OR(B53="",C53="",D53="",E53="",F53="",G53="",H53="",I53="",J53="",K53="",L53="",M53="",N53=""),"INCOMPLETA",IF(OR(NOT(ISNUMBER(J53)),NOT(ISNUMBER(K53)),NOT(ISNUMBER(O53)),NOT(ISNUMBER(P53))),"INCOMPLETA",IF(O53&lt;0,"REVISAR: orden",IF(O53&lt;P53,"REVISAR: margen","APTA"))))))</f>
        <v/>
      </c>
    </row>
    <row r="54">
      <c r="A54" s="15" t="n"/>
      <c r="B54" s="16" t="n"/>
      <c r="C54" s="16" t="n"/>
      <c r="D54" s="16" t="n"/>
      <c r="E54" s="15" t="n"/>
      <c r="F54" s="33" t="n"/>
      <c r="G54" s="16" t="n"/>
      <c r="H54" s="15" t="n"/>
      <c r="I54" s="33" t="n"/>
      <c r="J54" s="34" t="n"/>
      <c r="K54" s="35" t="n"/>
      <c r="L54" s="16" t="n"/>
      <c r="M54" s="16" t="n"/>
      <c r="N54" s="15" t="n"/>
      <c r="O54" s="36">
        <f>IF(OR(NOT(ISNUMBER(F54)),NOT(ISNUMBER(I54))),"",IFERROR(ROUND((I54-F54)*1440,0),""))</f>
        <v/>
      </c>
      <c r="P54" s="36">
        <f>IF(OR(E54="",H54=""),"",IFERROR(VLOOKUP(E54&amp;"&gt;"&amp;H54,'Parámetros'!$A$4:$B$19,2,FALSE),""))</f>
        <v/>
      </c>
      <c r="Q54" s="21">
        <f>IF(A54="","",IF(N54="Cancelada","NO APLICA",IF(OR(B54="",C54="",D54="",E54="",F54="",G54="",H54="",I54="",J54="",K54="",L54="",M54="",N54=""),"INCOMPLETA",IF(OR(NOT(ISNUMBER(J54)),NOT(ISNUMBER(K54)),NOT(ISNUMBER(O54)),NOT(ISNUMBER(P54))),"INCOMPLETA",IF(O54&lt;0,"REVISAR: orden",IF(O54&lt;P54,"REVISAR: margen","APTA"))))))</f>
        <v/>
      </c>
    </row>
    <row r="55">
      <c r="A55" s="15" t="n"/>
      <c r="B55" s="16" t="n"/>
      <c r="C55" s="16" t="n"/>
      <c r="D55" s="16" t="n"/>
      <c r="E55" s="15" t="n"/>
      <c r="F55" s="33" t="n"/>
      <c r="G55" s="16" t="n"/>
      <c r="H55" s="15" t="n"/>
      <c r="I55" s="33" t="n"/>
      <c r="J55" s="34" t="n"/>
      <c r="K55" s="35" t="n"/>
      <c r="L55" s="16" t="n"/>
      <c r="M55" s="16" t="n"/>
      <c r="N55" s="15" t="n"/>
      <c r="O55" s="37">
        <f>IF(OR(NOT(ISNUMBER(F55)),NOT(ISNUMBER(I55))),"",IFERROR(ROUND((I55-F55)*1440,0),""))</f>
        <v/>
      </c>
      <c r="P55" s="37">
        <f>IF(OR(E55="",H55=""),"",IFERROR(VLOOKUP(E55&amp;"&gt;"&amp;H55,'Parámetros'!$A$4:$B$19,2,FALSE),""))</f>
        <v/>
      </c>
      <c r="Q55" s="23">
        <f>IF(A55="","",IF(N55="Cancelada","NO APLICA",IF(OR(B55="",C55="",D55="",E55="",F55="",G55="",H55="",I55="",J55="",K55="",L55="",M55="",N55=""),"INCOMPLETA",IF(OR(NOT(ISNUMBER(J55)),NOT(ISNUMBER(K55)),NOT(ISNUMBER(O55)),NOT(ISNUMBER(P55))),"INCOMPLETA",IF(O55&lt;0,"REVISAR: orden",IF(O55&lt;P55,"REVISAR: margen","APTA"))))))</f>
        <v/>
      </c>
    </row>
    <row r="56">
      <c r="A56" s="15" t="n"/>
      <c r="B56" s="16" t="n"/>
      <c r="C56" s="16" t="n"/>
      <c r="D56" s="16" t="n"/>
      <c r="E56" s="15" t="n"/>
      <c r="F56" s="33" t="n"/>
      <c r="G56" s="16" t="n"/>
      <c r="H56" s="15" t="n"/>
      <c r="I56" s="33" t="n"/>
      <c r="J56" s="34" t="n"/>
      <c r="K56" s="35" t="n"/>
      <c r="L56" s="16" t="n"/>
      <c r="M56" s="16" t="n"/>
      <c r="N56" s="15" t="n"/>
      <c r="O56" s="36">
        <f>IF(OR(NOT(ISNUMBER(F56)),NOT(ISNUMBER(I56))),"",IFERROR(ROUND((I56-F56)*1440,0),""))</f>
        <v/>
      </c>
      <c r="P56" s="36">
        <f>IF(OR(E56="",H56=""),"",IFERROR(VLOOKUP(E56&amp;"&gt;"&amp;H56,'Parámetros'!$A$4:$B$19,2,FALSE),""))</f>
        <v/>
      </c>
      <c r="Q56" s="21">
        <f>IF(A56="","",IF(N56="Cancelada","NO APLICA",IF(OR(B56="",C56="",D56="",E56="",F56="",G56="",H56="",I56="",J56="",K56="",L56="",M56="",N56=""),"INCOMPLETA",IF(OR(NOT(ISNUMBER(J56)),NOT(ISNUMBER(K56)),NOT(ISNUMBER(O56)),NOT(ISNUMBER(P56))),"INCOMPLETA",IF(O56&lt;0,"REVISAR: orden",IF(O56&lt;P56,"REVISAR: margen","APTA"))))))</f>
        <v/>
      </c>
    </row>
    <row r="57">
      <c r="A57" s="15" t="n"/>
      <c r="B57" s="16" t="n"/>
      <c r="C57" s="16" t="n"/>
      <c r="D57" s="16" t="n"/>
      <c r="E57" s="15" t="n"/>
      <c r="F57" s="33" t="n"/>
      <c r="G57" s="16" t="n"/>
      <c r="H57" s="15" t="n"/>
      <c r="I57" s="33" t="n"/>
      <c r="J57" s="34" t="n"/>
      <c r="K57" s="35" t="n"/>
      <c r="L57" s="16" t="n"/>
      <c r="M57" s="16" t="n"/>
      <c r="N57" s="15" t="n"/>
      <c r="O57" s="37">
        <f>IF(OR(NOT(ISNUMBER(F57)),NOT(ISNUMBER(I57))),"",IFERROR(ROUND((I57-F57)*1440,0),""))</f>
        <v/>
      </c>
      <c r="P57" s="37">
        <f>IF(OR(E57="",H57=""),"",IFERROR(VLOOKUP(E57&amp;"&gt;"&amp;H57,'Parámetros'!$A$4:$B$19,2,FALSE),""))</f>
        <v/>
      </c>
      <c r="Q57" s="23">
        <f>IF(A57="","",IF(N57="Cancelada","NO APLICA",IF(OR(B57="",C57="",D57="",E57="",F57="",G57="",H57="",I57="",J57="",K57="",L57="",M57="",N57=""),"INCOMPLETA",IF(OR(NOT(ISNUMBER(J57)),NOT(ISNUMBER(K57)),NOT(ISNUMBER(O57)),NOT(ISNUMBER(P57))),"INCOMPLETA",IF(O57&lt;0,"REVISAR: orden",IF(O57&lt;P57,"REVISAR: margen","APTA"))))))</f>
        <v/>
      </c>
    </row>
    <row r="58">
      <c r="A58" s="15" t="n"/>
      <c r="B58" s="16" t="n"/>
      <c r="C58" s="16" t="n"/>
      <c r="D58" s="16" t="n"/>
      <c r="E58" s="15" t="n"/>
      <c r="F58" s="33" t="n"/>
      <c r="G58" s="16" t="n"/>
      <c r="H58" s="15" t="n"/>
      <c r="I58" s="33" t="n"/>
      <c r="J58" s="34" t="n"/>
      <c r="K58" s="35" t="n"/>
      <c r="L58" s="16" t="n"/>
      <c r="M58" s="16" t="n"/>
      <c r="N58" s="15" t="n"/>
      <c r="O58" s="36">
        <f>IF(OR(NOT(ISNUMBER(F58)),NOT(ISNUMBER(I58))),"",IFERROR(ROUND((I58-F58)*1440,0),""))</f>
        <v/>
      </c>
      <c r="P58" s="36">
        <f>IF(OR(E58="",H58=""),"",IFERROR(VLOOKUP(E58&amp;"&gt;"&amp;H58,'Parámetros'!$A$4:$B$19,2,FALSE),""))</f>
        <v/>
      </c>
      <c r="Q58" s="21">
        <f>IF(A58="","",IF(N58="Cancelada","NO APLICA",IF(OR(B58="",C58="",D58="",E58="",F58="",G58="",H58="",I58="",J58="",K58="",L58="",M58="",N58=""),"INCOMPLETA",IF(OR(NOT(ISNUMBER(J58)),NOT(ISNUMBER(K58)),NOT(ISNUMBER(O58)),NOT(ISNUMBER(P58))),"INCOMPLETA",IF(O58&lt;0,"REVISAR: orden",IF(O58&lt;P58,"REVISAR: margen","APTA"))))))</f>
        <v/>
      </c>
    </row>
    <row r="59">
      <c r="A59" s="15" t="n"/>
      <c r="B59" s="16" t="n"/>
      <c r="C59" s="16" t="n"/>
      <c r="D59" s="16" t="n"/>
      <c r="E59" s="15" t="n"/>
      <c r="F59" s="33" t="n"/>
      <c r="G59" s="16" t="n"/>
      <c r="H59" s="15" t="n"/>
      <c r="I59" s="33" t="n"/>
      <c r="J59" s="34" t="n"/>
      <c r="K59" s="35" t="n"/>
      <c r="L59" s="16" t="n"/>
      <c r="M59" s="16" t="n"/>
      <c r="N59" s="15" t="n"/>
      <c r="O59" s="37">
        <f>IF(OR(NOT(ISNUMBER(F59)),NOT(ISNUMBER(I59))),"",IFERROR(ROUND((I59-F59)*1440,0),""))</f>
        <v/>
      </c>
      <c r="P59" s="37">
        <f>IF(OR(E59="",H59=""),"",IFERROR(VLOOKUP(E59&amp;"&gt;"&amp;H59,'Parámetros'!$A$4:$B$19,2,FALSE),""))</f>
        <v/>
      </c>
      <c r="Q59" s="23">
        <f>IF(A59="","",IF(N59="Cancelada","NO APLICA",IF(OR(B59="",C59="",D59="",E59="",F59="",G59="",H59="",I59="",J59="",K59="",L59="",M59="",N59=""),"INCOMPLETA",IF(OR(NOT(ISNUMBER(J59)),NOT(ISNUMBER(K59)),NOT(ISNUMBER(O59)),NOT(ISNUMBER(P59))),"INCOMPLETA",IF(O59&lt;0,"REVISAR: orden",IF(O59&lt;P59,"REVISAR: margen","APTA"))))))</f>
        <v/>
      </c>
    </row>
    <row r="60">
      <c r="A60" s="15" t="n"/>
      <c r="B60" s="16" t="n"/>
      <c r="C60" s="16" t="n"/>
      <c r="D60" s="16" t="n"/>
      <c r="E60" s="15" t="n"/>
      <c r="F60" s="33" t="n"/>
      <c r="G60" s="16" t="n"/>
      <c r="H60" s="15" t="n"/>
      <c r="I60" s="33" t="n"/>
      <c r="J60" s="34" t="n"/>
      <c r="K60" s="35" t="n"/>
      <c r="L60" s="16" t="n"/>
      <c r="M60" s="16" t="n"/>
      <c r="N60" s="15" t="n"/>
      <c r="O60" s="36">
        <f>IF(OR(NOT(ISNUMBER(F60)),NOT(ISNUMBER(I60))),"",IFERROR(ROUND((I60-F60)*1440,0),""))</f>
        <v/>
      </c>
      <c r="P60" s="36">
        <f>IF(OR(E60="",H60=""),"",IFERROR(VLOOKUP(E60&amp;"&gt;"&amp;H60,'Parámetros'!$A$4:$B$19,2,FALSE),""))</f>
        <v/>
      </c>
      <c r="Q60" s="21">
        <f>IF(A60="","",IF(N60="Cancelada","NO APLICA",IF(OR(B60="",C60="",D60="",E60="",F60="",G60="",H60="",I60="",J60="",K60="",L60="",M60="",N60=""),"INCOMPLETA",IF(OR(NOT(ISNUMBER(J60)),NOT(ISNUMBER(K60)),NOT(ISNUMBER(O60)),NOT(ISNUMBER(P60))),"INCOMPLETA",IF(O60&lt;0,"REVISAR: orden",IF(O60&lt;P60,"REVISAR: margen","APTA"))))))</f>
        <v/>
      </c>
    </row>
    <row r="61">
      <c r="A61" s="15" t="n"/>
      <c r="B61" s="16" t="n"/>
      <c r="C61" s="16" t="n"/>
      <c r="D61" s="16" t="n"/>
      <c r="E61" s="15" t="n"/>
      <c r="F61" s="33" t="n"/>
      <c r="G61" s="16" t="n"/>
      <c r="H61" s="15" t="n"/>
      <c r="I61" s="33" t="n"/>
      <c r="J61" s="34" t="n"/>
      <c r="K61" s="35" t="n"/>
      <c r="L61" s="16" t="n"/>
      <c r="M61" s="16" t="n"/>
      <c r="N61" s="15" t="n"/>
      <c r="O61" s="37">
        <f>IF(OR(NOT(ISNUMBER(F61)),NOT(ISNUMBER(I61))),"",IFERROR(ROUND((I61-F61)*1440,0),""))</f>
        <v/>
      </c>
      <c r="P61" s="37">
        <f>IF(OR(E61="",H61=""),"",IFERROR(VLOOKUP(E61&amp;"&gt;"&amp;H61,'Parámetros'!$A$4:$B$19,2,FALSE),""))</f>
        <v/>
      </c>
      <c r="Q61" s="23">
        <f>IF(A61="","",IF(N61="Cancelada","NO APLICA",IF(OR(B61="",C61="",D61="",E61="",F61="",G61="",H61="",I61="",J61="",K61="",L61="",M61="",N61=""),"INCOMPLETA",IF(OR(NOT(ISNUMBER(J61)),NOT(ISNUMBER(K61)),NOT(ISNUMBER(O61)),NOT(ISNUMBER(P61))),"INCOMPLETA",IF(O61&lt;0,"REVISAR: orden",IF(O61&lt;P61,"REVISAR: margen","APTA"))))))</f>
        <v/>
      </c>
    </row>
    <row r="62">
      <c r="A62" s="15" t="n"/>
      <c r="B62" s="16" t="n"/>
      <c r="C62" s="16" t="n"/>
      <c r="D62" s="16" t="n"/>
      <c r="E62" s="15" t="n"/>
      <c r="F62" s="33" t="n"/>
      <c r="G62" s="16" t="n"/>
      <c r="H62" s="15" t="n"/>
      <c r="I62" s="33" t="n"/>
      <c r="J62" s="34" t="n"/>
      <c r="K62" s="35" t="n"/>
      <c r="L62" s="16" t="n"/>
      <c r="M62" s="16" t="n"/>
      <c r="N62" s="15" t="n"/>
      <c r="O62" s="36">
        <f>IF(OR(NOT(ISNUMBER(F62)),NOT(ISNUMBER(I62))),"",IFERROR(ROUND((I62-F62)*1440,0),""))</f>
        <v/>
      </c>
      <c r="P62" s="36">
        <f>IF(OR(E62="",H62=""),"",IFERROR(VLOOKUP(E62&amp;"&gt;"&amp;H62,'Parámetros'!$A$4:$B$19,2,FALSE),""))</f>
        <v/>
      </c>
      <c r="Q62" s="21">
        <f>IF(A62="","",IF(N62="Cancelada","NO APLICA",IF(OR(B62="",C62="",D62="",E62="",F62="",G62="",H62="",I62="",J62="",K62="",L62="",M62="",N62=""),"INCOMPLETA",IF(OR(NOT(ISNUMBER(J62)),NOT(ISNUMBER(K62)),NOT(ISNUMBER(O62)),NOT(ISNUMBER(P62))),"INCOMPLETA",IF(O62&lt;0,"REVISAR: orden",IF(O62&lt;P62,"REVISAR: margen","APTA"))))))</f>
        <v/>
      </c>
    </row>
    <row r="63">
      <c r="A63" s="15" t="n"/>
      <c r="B63" s="16" t="n"/>
      <c r="C63" s="16" t="n"/>
      <c r="D63" s="16" t="n"/>
      <c r="E63" s="15" t="n"/>
      <c r="F63" s="33" t="n"/>
      <c r="G63" s="16" t="n"/>
      <c r="H63" s="15" t="n"/>
      <c r="I63" s="33" t="n"/>
      <c r="J63" s="34" t="n"/>
      <c r="K63" s="35" t="n"/>
      <c r="L63" s="16" t="n"/>
      <c r="M63" s="16" t="n"/>
      <c r="N63" s="15" t="n"/>
      <c r="O63" s="37">
        <f>IF(OR(NOT(ISNUMBER(F63)),NOT(ISNUMBER(I63))),"",IFERROR(ROUND((I63-F63)*1440,0),""))</f>
        <v/>
      </c>
      <c r="P63" s="37">
        <f>IF(OR(E63="",H63=""),"",IFERROR(VLOOKUP(E63&amp;"&gt;"&amp;H63,'Parámetros'!$A$4:$B$19,2,FALSE),""))</f>
        <v/>
      </c>
      <c r="Q63" s="23">
        <f>IF(A63="","",IF(N63="Cancelada","NO APLICA",IF(OR(B63="",C63="",D63="",E63="",F63="",G63="",H63="",I63="",J63="",K63="",L63="",M63="",N63=""),"INCOMPLETA",IF(OR(NOT(ISNUMBER(J63)),NOT(ISNUMBER(K63)),NOT(ISNUMBER(O63)),NOT(ISNUMBER(P63))),"INCOMPLETA",IF(O63&lt;0,"REVISAR: orden",IF(O63&lt;P63,"REVISAR: margen","APTA"))))))</f>
        <v/>
      </c>
    </row>
    <row r="64">
      <c r="A64" s="15" t="n"/>
      <c r="B64" s="16" t="n"/>
      <c r="C64" s="16" t="n"/>
      <c r="D64" s="16" t="n"/>
      <c r="E64" s="15" t="n"/>
      <c r="F64" s="33" t="n"/>
      <c r="G64" s="16" t="n"/>
      <c r="H64" s="15" t="n"/>
      <c r="I64" s="33" t="n"/>
      <c r="J64" s="34" t="n"/>
      <c r="K64" s="35" t="n"/>
      <c r="L64" s="16" t="n"/>
      <c r="M64" s="16" t="n"/>
      <c r="N64" s="15" t="n"/>
      <c r="O64" s="36">
        <f>IF(OR(NOT(ISNUMBER(F64)),NOT(ISNUMBER(I64))),"",IFERROR(ROUND((I64-F64)*1440,0),""))</f>
        <v/>
      </c>
      <c r="P64" s="36">
        <f>IF(OR(E64="",H64=""),"",IFERROR(VLOOKUP(E64&amp;"&gt;"&amp;H64,'Parámetros'!$A$4:$B$19,2,FALSE),""))</f>
        <v/>
      </c>
      <c r="Q64" s="21">
        <f>IF(A64="","",IF(N64="Cancelada","NO APLICA",IF(OR(B64="",C64="",D64="",E64="",F64="",G64="",H64="",I64="",J64="",K64="",L64="",M64="",N64=""),"INCOMPLETA",IF(OR(NOT(ISNUMBER(J64)),NOT(ISNUMBER(K64)),NOT(ISNUMBER(O64)),NOT(ISNUMBER(P64))),"INCOMPLETA",IF(O64&lt;0,"REVISAR: orden",IF(O64&lt;P64,"REVISAR: margen","APTA"))))))</f>
        <v/>
      </c>
    </row>
    <row r="65">
      <c r="A65" s="15" t="n"/>
      <c r="B65" s="16" t="n"/>
      <c r="C65" s="16" t="n"/>
      <c r="D65" s="16" t="n"/>
      <c r="E65" s="15" t="n"/>
      <c r="F65" s="33" t="n"/>
      <c r="G65" s="16" t="n"/>
      <c r="H65" s="15" t="n"/>
      <c r="I65" s="33" t="n"/>
      <c r="J65" s="34" t="n"/>
      <c r="K65" s="35" t="n"/>
      <c r="L65" s="16" t="n"/>
      <c r="M65" s="16" t="n"/>
      <c r="N65" s="15" t="n"/>
      <c r="O65" s="37">
        <f>IF(OR(NOT(ISNUMBER(F65)),NOT(ISNUMBER(I65))),"",IFERROR(ROUND((I65-F65)*1440,0),""))</f>
        <v/>
      </c>
      <c r="P65" s="37">
        <f>IF(OR(E65="",H65=""),"",IFERROR(VLOOKUP(E65&amp;"&gt;"&amp;H65,'Parámetros'!$A$4:$B$19,2,FALSE),""))</f>
        <v/>
      </c>
      <c r="Q65" s="23">
        <f>IF(A65="","",IF(N65="Cancelada","NO APLICA",IF(OR(B65="",C65="",D65="",E65="",F65="",G65="",H65="",I65="",J65="",K65="",L65="",M65="",N65=""),"INCOMPLETA",IF(OR(NOT(ISNUMBER(J65)),NOT(ISNUMBER(K65)),NOT(ISNUMBER(O65)),NOT(ISNUMBER(P65))),"INCOMPLETA",IF(O65&lt;0,"REVISAR: orden",IF(O65&lt;P65,"REVISAR: margen","APTA"))))))</f>
        <v/>
      </c>
    </row>
    <row r="66">
      <c r="A66" s="15" t="n"/>
      <c r="B66" s="16" t="n"/>
      <c r="C66" s="16" t="n"/>
      <c r="D66" s="16" t="n"/>
      <c r="E66" s="15" t="n"/>
      <c r="F66" s="33" t="n"/>
      <c r="G66" s="16" t="n"/>
      <c r="H66" s="15" t="n"/>
      <c r="I66" s="33" t="n"/>
      <c r="J66" s="34" t="n"/>
      <c r="K66" s="35" t="n"/>
      <c r="L66" s="16" t="n"/>
      <c r="M66" s="16" t="n"/>
      <c r="N66" s="15" t="n"/>
      <c r="O66" s="36">
        <f>IF(OR(NOT(ISNUMBER(F66)),NOT(ISNUMBER(I66))),"",IFERROR(ROUND((I66-F66)*1440,0),""))</f>
        <v/>
      </c>
      <c r="P66" s="36">
        <f>IF(OR(E66="",H66=""),"",IFERROR(VLOOKUP(E66&amp;"&gt;"&amp;H66,'Parámetros'!$A$4:$B$19,2,FALSE),""))</f>
        <v/>
      </c>
      <c r="Q66" s="21">
        <f>IF(A66="","",IF(N66="Cancelada","NO APLICA",IF(OR(B66="",C66="",D66="",E66="",F66="",G66="",H66="",I66="",J66="",K66="",L66="",M66="",N66=""),"INCOMPLETA",IF(OR(NOT(ISNUMBER(J66)),NOT(ISNUMBER(K66)),NOT(ISNUMBER(O66)),NOT(ISNUMBER(P66))),"INCOMPLETA",IF(O66&lt;0,"REVISAR: orden",IF(O66&lt;P66,"REVISAR: margen","APTA"))))))</f>
        <v/>
      </c>
    </row>
    <row r="67">
      <c r="A67" s="15" t="n"/>
      <c r="B67" s="16" t="n"/>
      <c r="C67" s="16" t="n"/>
      <c r="D67" s="16" t="n"/>
      <c r="E67" s="15" t="n"/>
      <c r="F67" s="33" t="n"/>
      <c r="G67" s="16" t="n"/>
      <c r="H67" s="15" t="n"/>
      <c r="I67" s="33" t="n"/>
      <c r="J67" s="34" t="n"/>
      <c r="K67" s="35" t="n"/>
      <c r="L67" s="16" t="n"/>
      <c r="M67" s="16" t="n"/>
      <c r="N67" s="15" t="n"/>
      <c r="O67" s="37">
        <f>IF(OR(NOT(ISNUMBER(F67)),NOT(ISNUMBER(I67))),"",IFERROR(ROUND((I67-F67)*1440,0),""))</f>
        <v/>
      </c>
      <c r="P67" s="37">
        <f>IF(OR(E67="",H67=""),"",IFERROR(VLOOKUP(E67&amp;"&gt;"&amp;H67,'Parámetros'!$A$4:$B$19,2,FALSE),""))</f>
        <v/>
      </c>
      <c r="Q67" s="23">
        <f>IF(A67="","",IF(N67="Cancelada","NO APLICA",IF(OR(B67="",C67="",D67="",E67="",F67="",G67="",H67="",I67="",J67="",K67="",L67="",M67="",N67=""),"INCOMPLETA",IF(OR(NOT(ISNUMBER(J67)),NOT(ISNUMBER(K67)),NOT(ISNUMBER(O67)),NOT(ISNUMBER(P67))),"INCOMPLETA",IF(O67&lt;0,"REVISAR: orden",IF(O67&lt;P67,"REVISAR: margen","APTA"))))))</f>
        <v/>
      </c>
    </row>
    <row r="68">
      <c r="A68" s="15" t="n"/>
      <c r="B68" s="16" t="n"/>
      <c r="C68" s="16" t="n"/>
      <c r="D68" s="16" t="n"/>
      <c r="E68" s="15" t="n"/>
      <c r="F68" s="33" t="n"/>
      <c r="G68" s="16" t="n"/>
      <c r="H68" s="15" t="n"/>
      <c r="I68" s="33" t="n"/>
      <c r="J68" s="34" t="n"/>
      <c r="K68" s="35" t="n"/>
      <c r="L68" s="16" t="n"/>
      <c r="M68" s="16" t="n"/>
      <c r="N68" s="15" t="n"/>
      <c r="O68" s="36">
        <f>IF(OR(NOT(ISNUMBER(F68)),NOT(ISNUMBER(I68))),"",IFERROR(ROUND((I68-F68)*1440,0),""))</f>
        <v/>
      </c>
      <c r="P68" s="36">
        <f>IF(OR(E68="",H68=""),"",IFERROR(VLOOKUP(E68&amp;"&gt;"&amp;H68,'Parámetros'!$A$4:$B$19,2,FALSE),""))</f>
        <v/>
      </c>
      <c r="Q68" s="21">
        <f>IF(A68="","",IF(N68="Cancelada","NO APLICA",IF(OR(B68="",C68="",D68="",E68="",F68="",G68="",H68="",I68="",J68="",K68="",L68="",M68="",N68=""),"INCOMPLETA",IF(OR(NOT(ISNUMBER(J68)),NOT(ISNUMBER(K68)),NOT(ISNUMBER(O68)),NOT(ISNUMBER(P68))),"INCOMPLETA",IF(O68&lt;0,"REVISAR: orden",IF(O68&lt;P68,"REVISAR: margen","APTA"))))))</f>
        <v/>
      </c>
    </row>
    <row r="69">
      <c r="A69" s="15" t="n"/>
      <c r="B69" s="16" t="n"/>
      <c r="C69" s="16" t="n"/>
      <c r="D69" s="16" t="n"/>
      <c r="E69" s="15" t="n"/>
      <c r="F69" s="33" t="n"/>
      <c r="G69" s="16" t="n"/>
      <c r="H69" s="15" t="n"/>
      <c r="I69" s="33" t="n"/>
      <c r="J69" s="34" t="n"/>
      <c r="K69" s="35" t="n"/>
      <c r="L69" s="16" t="n"/>
      <c r="M69" s="16" t="n"/>
      <c r="N69" s="15" t="n"/>
      <c r="O69" s="37">
        <f>IF(OR(NOT(ISNUMBER(F69)),NOT(ISNUMBER(I69))),"",IFERROR(ROUND((I69-F69)*1440,0),""))</f>
        <v/>
      </c>
      <c r="P69" s="37">
        <f>IF(OR(E69="",H69=""),"",IFERROR(VLOOKUP(E69&amp;"&gt;"&amp;H69,'Parámetros'!$A$4:$B$19,2,FALSE),""))</f>
        <v/>
      </c>
      <c r="Q69" s="23">
        <f>IF(A69="","",IF(N69="Cancelada","NO APLICA",IF(OR(B69="",C69="",D69="",E69="",F69="",G69="",H69="",I69="",J69="",K69="",L69="",M69="",N69=""),"INCOMPLETA",IF(OR(NOT(ISNUMBER(J69)),NOT(ISNUMBER(K69)),NOT(ISNUMBER(O69)),NOT(ISNUMBER(P69))),"INCOMPLETA",IF(O69&lt;0,"REVISAR: orden",IF(O69&lt;P69,"REVISAR: margen","APTA"))))))</f>
        <v/>
      </c>
    </row>
    <row r="70">
      <c r="A70" s="15" t="n"/>
      <c r="B70" s="16" t="n"/>
      <c r="C70" s="16" t="n"/>
      <c r="D70" s="16" t="n"/>
      <c r="E70" s="15" t="n"/>
      <c r="F70" s="33" t="n"/>
      <c r="G70" s="16" t="n"/>
      <c r="H70" s="15" t="n"/>
      <c r="I70" s="33" t="n"/>
      <c r="J70" s="34" t="n"/>
      <c r="K70" s="35" t="n"/>
      <c r="L70" s="16" t="n"/>
      <c r="M70" s="16" t="n"/>
      <c r="N70" s="15" t="n"/>
      <c r="O70" s="36">
        <f>IF(OR(NOT(ISNUMBER(F70)),NOT(ISNUMBER(I70))),"",IFERROR(ROUND((I70-F70)*1440,0),""))</f>
        <v/>
      </c>
      <c r="P70" s="36">
        <f>IF(OR(E70="",H70=""),"",IFERROR(VLOOKUP(E70&amp;"&gt;"&amp;H70,'Parámetros'!$A$4:$B$19,2,FALSE),""))</f>
        <v/>
      </c>
      <c r="Q70" s="21">
        <f>IF(A70="","",IF(N70="Cancelada","NO APLICA",IF(OR(B70="",C70="",D70="",E70="",F70="",G70="",H70="",I70="",J70="",K70="",L70="",M70="",N70=""),"INCOMPLETA",IF(OR(NOT(ISNUMBER(J70)),NOT(ISNUMBER(K70)),NOT(ISNUMBER(O70)),NOT(ISNUMBER(P70))),"INCOMPLETA",IF(O70&lt;0,"REVISAR: orden",IF(O70&lt;P70,"REVISAR: margen","APTA"))))))</f>
        <v/>
      </c>
    </row>
    <row r="71">
      <c r="A71" s="15" t="n"/>
      <c r="B71" s="16" t="n"/>
      <c r="C71" s="16" t="n"/>
      <c r="D71" s="16" t="n"/>
      <c r="E71" s="15" t="n"/>
      <c r="F71" s="33" t="n"/>
      <c r="G71" s="16" t="n"/>
      <c r="H71" s="15" t="n"/>
      <c r="I71" s="33" t="n"/>
      <c r="J71" s="34" t="n"/>
      <c r="K71" s="35" t="n"/>
      <c r="L71" s="16" t="n"/>
      <c r="M71" s="16" t="n"/>
      <c r="N71" s="15" t="n"/>
      <c r="O71" s="37">
        <f>IF(OR(NOT(ISNUMBER(F71)),NOT(ISNUMBER(I71))),"",IFERROR(ROUND((I71-F71)*1440,0),""))</f>
        <v/>
      </c>
      <c r="P71" s="37">
        <f>IF(OR(E71="",H71=""),"",IFERROR(VLOOKUP(E71&amp;"&gt;"&amp;H71,'Parámetros'!$A$4:$B$19,2,FALSE),""))</f>
        <v/>
      </c>
      <c r="Q71" s="23">
        <f>IF(A71="","",IF(N71="Cancelada","NO APLICA",IF(OR(B71="",C71="",D71="",E71="",F71="",G71="",H71="",I71="",J71="",K71="",L71="",M71="",N71=""),"INCOMPLETA",IF(OR(NOT(ISNUMBER(J71)),NOT(ISNUMBER(K71)),NOT(ISNUMBER(O71)),NOT(ISNUMBER(P71))),"INCOMPLETA",IF(O71&lt;0,"REVISAR: orden",IF(O71&lt;P71,"REVISAR: margen","APTA"))))))</f>
        <v/>
      </c>
    </row>
    <row r="72">
      <c r="A72" s="15" t="n"/>
      <c r="B72" s="16" t="n"/>
      <c r="C72" s="16" t="n"/>
      <c r="D72" s="16" t="n"/>
      <c r="E72" s="15" t="n"/>
      <c r="F72" s="33" t="n"/>
      <c r="G72" s="16" t="n"/>
      <c r="H72" s="15" t="n"/>
      <c r="I72" s="33" t="n"/>
      <c r="J72" s="34" t="n"/>
      <c r="K72" s="35" t="n"/>
      <c r="L72" s="16" t="n"/>
      <c r="M72" s="16" t="n"/>
      <c r="N72" s="15" t="n"/>
      <c r="O72" s="36">
        <f>IF(OR(NOT(ISNUMBER(F72)),NOT(ISNUMBER(I72))),"",IFERROR(ROUND((I72-F72)*1440,0),""))</f>
        <v/>
      </c>
      <c r="P72" s="36">
        <f>IF(OR(E72="",H72=""),"",IFERROR(VLOOKUP(E72&amp;"&gt;"&amp;H72,'Parámetros'!$A$4:$B$19,2,FALSE),""))</f>
        <v/>
      </c>
      <c r="Q72" s="21">
        <f>IF(A72="","",IF(N72="Cancelada","NO APLICA",IF(OR(B72="",C72="",D72="",E72="",F72="",G72="",H72="",I72="",J72="",K72="",L72="",M72="",N72=""),"INCOMPLETA",IF(OR(NOT(ISNUMBER(J72)),NOT(ISNUMBER(K72)),NOT(ISNUMBER(O72)),NOT(ISNUMBER(P72))),"INCOMPLETA",IF(O72&lt;0,"REVISAR: orden",IF(O72&lt;P72,"REVISAR: margen","APTA"))))))</f>
        <v/>
      </c>
    </row>
    <row r="73">
      <c r="A73" s="15" t="n"/>
      <c r="B73" s="16" t="n"/>
      <c r="C73" s="16" t="n"/>
      <c r="D73" s="16" t="n"/>
      <c r="E73" s="15" t="n"/>
      <c r="F73" s="33" t="n"/>
      <c r="G73" s="16" t="n"/>
      <c r="H73" s="15" t="n"/>
      <c r="I73" s="33" t="n"/>
      <c r="J73" s="34" t="n"/>
      <c r="K73" s="35" t="n"/>
      <c r="L73" s="16" t="n"/>
      <c r="M73" s="16" t="n"/>
      <c r="N73" s="15" t="n"/>
      <c r="O73" s="37">
        <f>IF(OR(NOT(ISNUMBER(F73)),NOT(ISNUMBER(I73))),"",IFERROR(ROUND((I73-F73)*1440,0),""))</f>
        <v/>
      </c>
      <c r="P73" s="37">
        <f>IF(OR(E73="",H73=""),"",IFERROR(VLOOKUP(E73&amp;"&gt;"&amp;H73,'Parámetros'!$A$4:$B$19,2,FALSE),""))</f>
        <v/>
      </c>
      <c r="Q73" s="23">
        <f>IF(A73="","",IF(N73="Cancelada","NO APLICA",IF(OR(B73="",C73="",D73="",E73="",F73="",G73="",H73="",I73="",J73="",K73="",L73="",M73="",N73=""),"INCOMPLETA",IF(OR(NOT(ISNUMBER(J73)),NOT(ISNUMBER(K73)),NOT(ISNUMBER(O73)),NOT(ISNUMBER(P73))),"INCOMPLETA",IF(O73&lt;0,"REVISAR: orden",IF(O73&lt;P73,"REVISAR: margen","APTA"))))))</f>
        <v/>
      </c>
    </row>
    <row r="74">
      <c r="A74" s="15" t="n"/>
      <c r="B74" s="16" t="n"/>
      <c r="C74" s="16" t="n"/>
      <c r="D74" s="16" t="n"/>
      <c r="E74" s="15" t="n"/>
      <c r="F74" s="33" t="n"/>
      <c r="G74" s="16" t="n"/>
      <c r="H74" s="15" t="n"/>
      <c r="I74" s="33" t="n"/>
      <c r="J74" s="34" t="n"/>
      <c r="K74" s="35" t="n"/>
      <c r="L74" s="16" t="n"/>
      <c r="M74" s="16" t="n"/>
      <c r="N74" s="15" t="n"/>
      <c r="O74" s="36">
        <f>IF(OR(NOT(ISNUMBER(F74)),NOT(ISNUMBER(I74))),"",IFERROR(ROUND((I74-F74)*1440,0),""))</f>
        <v/>
      </c>
      <c r="P74" s="36">
        <f>IF(OR(E74="",H74=""),"",IFERROR(VLOOKUP(E74&amp;"&gt;"&amp;H74,'Parámetros'!$A$4:$B$19,2,FALSE),""))</f>
        <v/>
      </c>
      <c r="Q74" s="21">
        <f>IF(A74="","",IF(N74="Cancelada","NO APLICA",IF(OR(B74="",C74="",D74="",E74="",F74="",G74="",H74="",I74="",J74="",K74="",L74="",M74="",N74=""),"INCOMPLETA",IF(OR(NOT(ISNUMBER(J74)),NOT(ISNUMBER(K74)),NOT(ISNUMBER(O74)),NOT(ISNUMBER(P74))),"INCOMPLETA",IF(O74&lt;0,"REVISAR: orden",IF(O74&lt;P74,"REVISAR: margen","APTA"))))))</f>
        <v/>
      </c>
    </row>
    <row r="75">
      <c r="A75" s="15" t="n"/>
      <c r="B75" s="16" t="n"/>
      <c r="C75" s="16" t="n"/>
      <c r="D75" s="16" t="n"/>
      <c r="E75" s="15" t="n"/>
      <c r="F75" s="33" t="n"/>
      <c r="G75" s="16" t="n"/>
      <c r="H75" s="15" t="n"/>
      <c r="I75" s="33" t="n"/>
      <c r="J75" s="34" t="n"/>
      <c r="K75" s="35" t="n"/>
      <c r="L75" s="16" t="n"/>
      <c r="M75" s="16" t="n"/>
      <c r="N75" s="15" t="n"/>
      <c r="O75" s="37">
        <f>IF(OR(NOT(ISNUMBER(F75)),NOT(ISNUMBER(I75))),"",IFERROR(ROUND((I75-F75)*1440,0),""))</f>
        <v/>
      </c>
      <c r="P75" s="37">
        <f>IF(OR(E75="",H75=""),"",IFERROR(VLOOKUP(E75&amp;"&gt;"&amp;H75,'Parámetros'!$A$4:$B$19,2,FALSE),""))</f>
        <v/>
      </c>
      <c r="Q75" s="23">
        <f>IF(A75="","",IF(N75="Cancelada","NO APLICA",IF(OR(B75="",C75="",D75="",E75="",F75="",G75="",H75="",I75="",J75="",K75="",L75="",M75="",N75=""),"INCOMPLETA",IF(OR(NOT(ISNUMBER(J75)),NOT(ISNUMBER(K75)),NOT(ISNUMBER(O75)),NOT(ISNUMBER(P75))),"INCOMPLETA",IF(O75&lt;0,"REVISAR: orden",IF(O75&lt;P75,"REVISAR: margen","APTA"))))))</f>
        <v/>
      </c>
    </row>
    <row r="76">
      <c r="A76" s="15" t="n"/>
      <c r="B76" s="16" t="n"/>
      <c r="C76" s="16" t="n"/>
      <c r="D76" s="16" t="n"/>
      <c r="E76" s="15" t="n"/>
      <c r="F76" s="33" t="n"/>
      <c r="G76" s="16" t="n"/>
      <c r="H76" s="15" t="n"/>
      <c r="I76" s="33" t="n"/>
      <c r="J76" s="34" t="n"/>
      <c r="K76" s="35" t="n"/>
      <c r="L76" s="16" t="n"/>
      <c r="M76" s="16" t="n"/>
      <c r="N76" s="15" t="n"/>
      <c r="O76" s="36">
        <f>IF(OR(NOT(ISNUMBER(F76)),NOT(ISNUMBER(I76))),"",IFERROR(ROUND((I76-F76)*1440,0),""))</f>
        <v/>
      </c>
      <c r="P76" s="36">
        <f>IF(OR(E76="",H76=""),"",IFERROR(VLOOKUP(E76&amp;"&gt;"&amp;H76,'Parámetros'!$A$4:$B$19,2,FALSE),""))</f>
        <v/>
      </c>
      <c r="Q76" s="21">
        <f>IF(A76="","",IF(N76="Cancelada","NO APLICA",IF(OR(B76="",C76="",D76="",E76="",F76="",G76="",H76="",I76="",J76="",K76="",L76="",M76="",N76=""),"INCOMPLETA",IF(OR(NOT(ISNUMBER(J76)),NOT(ISNUMBER(K76)),NOT(ISNUMBER(O76)),NOT(ISNUMBER(P76))),"INCOMPLETA",IF(O76&lt;0,"REVISAR: orden",IF(O76&lt;P76,"REVISAR: margen","APTA"))))))</f>
        <v/>
      </c>
    </row>
    <row r="77">
      <c r="A77" s="15" t="n"/>
      <c r="B77" s="16" t="n"/>
      <c r="C77" s="16" t="n"/>
      <c r="D77" s="16" t="n"/>
      <c r="E77" s="15" t="n"/>
      <c r="F77" s="33" t="n"/>
      <c r="G77" s="16" t="n"/>
      <c r="H77" s="15" t="n"/>
      <c r="I77" s="33" t="n"/>
      <c r="J77" s="34" t="n"/>
      <c r="K77" s="35" t="n"/>
      <c r="L77" s="16" t="n"/>
      <c r="M77" s="16" t="n"/>
      <c r="N77" s="15" t="n"/>
      <c r="O77" s="37">
        <f>IF(OR(NOT(ISNUMBER(F77)),NOT(ISNUMBER(I77))),"",IFERROR(ROUND((I77-F77)*1440,0),""))</f>
        <v/>
      </c>
      <c r="P77" s="37">
        <f>IF(OR(E77="",H77=""),"",IFERROR(VLOOKUP(E77&amp;"&gt;"&amp;H77,'Parámetros'!$A$4:$B$19,2,FALSE),""))</f>
        <v/>
      </c>
      <c r="Q77" s="23">
        <f>IF(A77="","",IF(N77="Cancelada","NO APLICA",IF(OR(B77="",C77="",D77="",E77="",F77="",G77="",H77="",I77="",J77="",K77="",L77="",M77="",N77=""),"INCOMPLETA",IF(OR(NOT(ISNUMBER(J77)),NOT(ISNUMBER(K77)),NOT(ISNUMBER(O77)),NOT(ISNUMBER(P77))),"INCOMPLETA",IF(O77&lt;0,"REVISAR: orden",IF(O77&lt;P77,"REVISAR: margen","APTA"))))))</f>
        <v/>
      </c>
    </row>
    <row r="78">
      <c r="A78" s="15" t="n"/>
      <c r="B78" s="16" t="n"/>
      <c r="C78" s="16" t="n"/>
      <c r="D78" s="16" t="n"/>
      <c r="E78" s="15" t="n"/>
      <c r="F78" s="33" t="n"/>
      <c r="G78" s="16" t="n"/>
      <c r="H78" s="15" t="n"/>
      <c r="I78" s="33" t="n"/>
      <c r="J78" s="34" t="n"/>
      <c r="K78" s="35" t="n"/>
      <c r="L78" s="16" t="n"/>
      <c r="M78" s="16" t="n"/>
      <c r="N78" s="15" t="n"/>
      <c r="O78" s="36">
        <f>IF(OR(NOT(ISNUMBER(F78)),NOT(ISNUMBER(I78))),"",IFERROR(ROUND((I78-F78)*1440,0),""))</f>
        <v/>
      </c>
      <c r="P78" s="36">
        <f>IF(OR(E78="",H78=""),"",IFERROR(VLOOKUP(E78&amp;"&gt;"&amp;H78,'Parámetros'!$A$4:$B$19,2,FALSE),""))</f>
        <v/>
      </c>
      <c r="Q78" s="21">
        <f>IF(A78="","",IF(N78="Cancelada","NO APLICA",IF(OR(B78="",C78="",D78="",E78="",F78="",G78="",H78="",I78="",J78="",K78="",L78="",M78="",N78=""),"INCOMPLETA",IF(OR(NOT(ISNUMBER(J78)),NOT(ISNUMBER(K78)),NOT(ISNUMBER(O78)),NOT(ISNUMBER(P78))),"INCOMPLETA",IF(O78&lt;0,"REVISAR: orden",IF(O78&lt;P78,"REVISAR: margen","APTA"))))))</f>
        <v/>
      </c>
    </row>
    <row r="79">
      <c r="A79" s="15" t="n"/>
      <c r="B79" s="16" t="n"/>
      <c r="C79" s="16" t="n"/>
      <c r="D79" s="16" t="n"/>
      <c r="E79" s="15" t="n"/>
      <c r="F79" s="33" t="n"/>
      <c r="G79" s="16" t="n"/>
      <c r="H79" s="15" t="n"/>
      <c r="I79" s="33" t="n"/>
      <c r="J79" s="34" t="n"/>
      <c r="K79" s="35" t="n"/>
      <c r="L79" s="16" t="n"/>
      <c r="M79" s="16" t="n"/>
      <c r="N79" s="15" t="n"/>
      <c r="O79" s="37">
        <f>IF(OR(NOT(ISNUMBER(F79)),NOT(ISNUMBER(I79))),"",IFERROR(ROUND((I79-F79)*1440,0),""))</f>
        <v/>
      </c>
      <c r="P79" s="37">
        <f>IF(OR(E79="",H79=""),"",IFERROR(VLOOKUP(E79&amp;"&gt;"&amp;H79,'Parámetros'!$A$4:$B$19,2,FALSE),""))</f>
        <v/>
      </c>
      <c r="Q79" s="23">
        <f>IF(A79="","",IF(N79="Cancelada","NO APLICA",IF(OR(B79="",C79="",D79="",E79="",F79="",G79="",H79="",I79="",J79="",K79="",L79="",M79="",N79=""),"INCOMPLETA",IF(OR(NOT(ISNUMBER(J79)),NOT(ISNUMBER(K79)),NOT(ISNUMBER(O79)),NOT(ISNUMBER(P79))),"INCOMPLETA",IF(O79&lt;0,"REVISAR: orden",IF(O79&lt;P79,"REVISAR: margen","APTA"))))))</f>
        <v/>
      </c>
    </row>
    <row r="80">
      <c r="A80" s="15" t="n"/>
      <c r="B80" s="16" t="n"/>
      <c r="C80" s="16" t="n"/>
      <c r="D80" s="16" t="n"/>
      <c r="E80" s="15" t="n"/>
      <c r="F80" s="33" t="n"/>
      <c r="G80" s="16" t="n"/>
      <c r="H80" s="15" t="n"/>
      <c r="I80" s="33" t="n"/>
      <c r="J80" s="34" t="n"/>
      <c r="K80" s="35" t="n"/>
      <c r="L80" s="16" t="n"/>
      <c r="M80" s="16" t="n"/>
      <c r="N80" s="15" t="n"/>
      <c r="O80" s="36">
        <f>IF(OR(NOT(ISNUMBER(F80)),NOT(ISNUMBER(I80))),"",IFERROR(ROUND((I80-F80)*1440,0),""))</f>
        <v/>
      </c>
      <c r="P80" s="36">
        <f>IF(OR(E80="",H80=""),"",IFERROR(VLOOKUP(E80&amp;"&gt;"&amp;H80,'Parámetros'!$A$4:$B$19,2,FALSE),""))</f>
        <v/>
      </c>
      <c r="Q80" s="21">
        <f>IF(A80="","",IF(N80="Cancelada","NO APLICA",IF(OR(B80="",C80="",D80="",E80="",F80="",G80="",H80="",I80="",J80="",K80="",L80="",M80="",N80=""),"INCOMPLETA",IF(OR(NOT(ISNUMBER(J80)),NOT(ISNUMBER(K80)),NOT(ISNUMBER(O80)),NOT(ISNUMBER(P80))),"INCOMPLETA",IF(O80&lt;0,"REVISAR: orden",IF(O80&lt;P80,"REVISAR: margen","APTA"))))))</f>
        <v/>
      </c>
    </row>
    <row r="81">
      <c r="A81" s="15" t="n"/>
      <c r="B81" s="16" t="n"/>
      <c r="C81" s="16" t="n"/>
      <c r="D81" s="16" t="n"/>
      <c r="E81" s="15" t="n"/>
      <c r="F81" s="33" t="n"/>
      <c r="G81" s="16" t="n"/>
      <c r="H81" s="15" t="n"/>
      <c r="I81" s="33" t="n"/>
      <c r="J81" s="34" t="n"/>
      <c r="K81" s="35" t="n"/>
      <c r="L81" s="16" t="n"/>
      <c r="M81" s="16" t="n"/>
      <c r="N81" s="15" t="n"/>
      <c r="O81" s="37">
        <f>IF(OR(NOT(ISNUMBER(F81)),NOT(ISNUMBER(I81))),"",IFERROR(ROUND((I81-F81)*1440,0),""))</f>
        <v/>
      </c>
      <c r="P81" s="37">
        <f>IF(OR(E81="",H81=""),"",IFERROR(VLOOKUP(E81&amp;"&gt;"&amp;H81,'Parámetros'!$A$4:$B$19,2,FALSE),""))</f>
        <v/>
      </c>
      <c r="Q81" s="23">
        <f>IF(A81="","",IF(N81="Cancelada","NO APLICA",IF(OR(B81="",C81="",D81="",E81="",F81="",G81="",H81="",I81="",J81="",K81="",L81="",M81="",N81=""),"INCOMPLETA",IF(OR(NOT(ISNUMBER(J81)),NOT(ISNUMBER(K81)),NOT(ISNUMBER(O81)),NOT(ISNUMBER(P81))),"INCOMPLETA",IF(O81&lt;0,"REVISAR: orden",IF(O81&lt;P81,"REVISAR: margen","APTA"))))))</f>
        <v/>
      </c>
    </row>
    <row r="82">
      <c r="A82" s="15" t="n"/>
      <c r="B82" s="16" t="n"/>
      <c r="C82" s="16" t="n"/>
      <c r="D82" s="16" t="n"/>
      <c r="E82" s="15" t="n"/>
      <c r="F82" s="33" t="n"/>
      <c r="G82" s="16" t="n"/>
      <c r="H82" s="15" t="n"/>
      <c r="I82" s="33" t="n"/>
      <c r="J82" s="34" t="n"/>
      <c r="K82" s="35" t="n"/>
      <c r="L82" s="16" t="n"/>
      <c r="M82" s="16" t="n"/>
      <c r="N82" s="15" t="n"/>
      <c r="O82" s="36">
        <f>IF(OR(NOT(ISNUMBER(F82)),NOT(ISNUMBER(I82))),"",IFERROR(ROUND((I82-F82)*1440,0),""))</f>
        <v/>
      </c>
      <c r="P82" s="36">
        <f>IF(OR(E82="",H82=""),"",IFERROR(VLOOKUP(E82&amp;"&gt;"&amp;H82,'Parámetros'!$A$4:$B$19,2,FALSE),""))</f>
        <v/>
      </c>
      <c r="Q82" s="21">
        <f>IF(A82="","",IF(N82="Cancelada","NO APLICA",IF(OR(B82="",C82="",D82="",E82="",F82="",G82="",H82="",I82="",J82="",K82="",L82="",M82="",N82=""),"INCOMPLETA",IF(OR(NOT(ISNUMBER(J82)),NOT(ISNUMBER(K82)),NOT(ISNUMBER(O82)),NOT(ISNUMBER(P82))),"INCOMPLETA",IF(O82&lt;0,"REVISAR: orden",IF(O82&lt;P82,"REVISAR: margen","APTA"))))))</f>
        <v/>
      </c>
    </row>
    <row r="83">
      <c r="A83" s="15" t="n"/>
      <c r="B83" s="16" t="n"/>
      <c r="C83" s="16" t="n"/>
      <c r="D83" s="16" t="n"/>
      <c r="E83" s="15" t="n"/>
      <c r="F83" s="33" t="n"/>
      <c r="G83" s="16" t="n"/>
      <c r="H83" s="15" t="n"/>
      <c r="I83" s="33" t="n"/>
      <c r="J83" s="34" t="n"/>
      <c r="K83" s="35" t="n"/>
      <c r="L83" s="16" t="n"/>
      <c r="M83" s="16" t="n"/>
      <c r="N83" s="15" t="n"/>
      <c r="O83" s="37">
        <f>IF(OR(NOT(ISNUMBER(F83)),NOT(ISNUMBER(I83))),"",IFERROR(ROUND((I83-F83)*1440,0),""))</f>
        <v/>
      </c>
      <c r="P83" s="37">
        <f>IF(OR(E83="",H83=""),"",IFERROR(VLOOKUP(E83&amp;"&gt;"&amp;H83,'Parámetros'!$A$4:$B$19,2,FALSE),""))</f>
        <v/>
      </c>
      <c r="Q83" s="23">
        <f>IF(A83="","",IF(N83="Cancelada","NO APLICA",IF(OR(B83="",C83="",D83="",E83="",F83="",G83="",H83="",I83="",J83="",K83="",L83="",M83="",N83=""),"INCOMPLETA",IF(OR(NOT(ISNUMBER(J83)),NOT(ISNUMBER(K83)),NOT(ISNUMBER(O83)),NOT(ISNUMBER(P83))),"INCOMPLETA",IF(O83&lt;0,"REVISAR: orden",IF(O83&lt;P83,"REVISAR: margen","APTA"))))))</f>
        <v/>
      </c>
    </row>
    <row r="84">
      <c r="A84" s="15" t="n"/>
      <c r="B84" s="16" t="n"/>
      <c r="C84" s="16" t="n"/>
      <c r="D84" s="16" t="n"/>
      <c r="E84" s="15" t="n"/>
      <c r="F84" s="33" t="n"/>
      <c r="G84" s="16" t="n"/>
      <c r="H84" s="15" t="n"/>
      <c r="I84" s="33" t="n"/>
      <c r="J84" s="34" t="n"/>
      <c r="K84" s="35" t="n"/>
      <c r="L84" s="16" t="n"/>
      <c r="M84" s="16" t="n"/>
      <c r="N84" s="15" t="n"/>
      <c r="O84" s="36">
        <f>IF(OR(NOT(ISNUMBER(F84)),NOT(ISNUMBER(I84))),"",IFERROR(ROUND((I84-F84)*1440,0),""))</f>
        <v/>
      </c>
      <c r="P84" s="36">
        <f>IF(OR(E84="",H84=""),"",IFERROR(VLOOKUP(E84&amp;"&gt;"&amp;H84,'Parámetros'!$A$4:$B$19,2,FALSE),""))</f>
        <v/>
      </c>
      <c r="Q84" s="21">
        <f>IF(A84="","",IF(N84="Cancelada","NO APLICA",IF(OR(B84="",C84="",D84="",E84="",F84="",G84="",H84="",I84="",J84="",K84="",L84="",M84="",N84=""),"INCOMPLETA",IF(OR(NOT(ISNUMBER(J84)),NOT(ISNUMBER(K84)),NOT(ISNUMBER(O84)),NOT(ISNUMBER(P84))),"INCOMPLETA",IF(O84&lt;0,"REVISAR: orden",IF(O84&lt;P84,"REVISAR: margen","APTA"))))))</f>
        <v/>
      </c>
    </row>
    <row r="85">
      <c r="A85" s="15" t="n"/>
      <c r="B85" s="16" t="n"/>
      <c r="C85" s="16" t="n"/>
      <c r="D85" s="16" t="n"/>
      <c r="E85" s="15" t="n"/>
      <c r="F85" s="33" t="n"/>
      <c r="G85" s="16" t="n"/>
      <c r="H85" s="15" t="n"/>
      <c r="I85" s="33" t="n"/>
      <c r="J85" s="34" t="n"/>
      <c r="K85" s="35" t="n"/>
      <c r="L85" s="16" t="n"/>
      <c r="M85" s="16" t="n"/>
      <c r="N85" s="15" t="n"/>
      <c r="O85" s="37">
        <f>IF(OR(NOT(ISNUMBER(F85)),NOT(ISNUMBER(I85))),"",IFERROR(ROUND((I85-F85)*1440,0),""))</f>
        <v/>
      </c>
      <c r="P85" s="37">
        <f>IF(OR(E85="",H85=""),"",IFERROR(VLOOKUP(E85&amp;"&gt;"&amp;H85,'Parámetros'!$A$4:$B$19,2,FALSE),""))</f>
        <v/>
      </c>
      <c r="Q85" s="23">
        <f>IF(A85="","",IF(N85="Cancelada","NO APLICA",IF(OR(B85="",C85="",D85="",E85="",F85="",G85="",H85="",I85="",J85="",K85="",L85="",M85="",N85=""),"INCOMPLETA",IF(OR(NOT(ISNUMBER(J85)),NOT(ISNUMBER(K85)),NOT(ISNUMBER(O85)),NOT(ISNUMBER(P85))),"INCOMPLETA",IF(O85&lt;0,"REVISAR: orden",IF(O85&lt;P85,"REVISAR: margen","APTA"))))))</f>
        <v/>
      </c>
    </row>
    <row r="86">
      <c r="A86" s="15" t="n"/>
      <c r="B86" s="16" t="n"/>
      <c r="C86" s="16" t="n"/>
      <c r="D86" s="16" t="n"/>
      <c r="E86" s="15" t="n"/>
      <c r="F86" s="33" t="n"/>
      <c r="G86" s="16" t="n"/>
      <c r="H86" s="15" t="n"/>
      <c r="I86" s="33" t="n"/>
      <c r="J86" s="34" t="n"/>
      <c r="K86" s="35" t="n"/>
      <c r="L86" s="16" t="n"/>
      <c r="M86" s="16" t="n"/>
      <c r="N86" s="15" t="n"/>
      <c r="O86" s="36">
        <f>IF(OR(NOT(ISNUMBER(F86)),NOT(ISNUMBER(I86))),"",IFERROR(ROUND((I86-F86)*1440,0),""))</f>
        <v/>
      </c>
      <c r="P86" s="36">
        <f>IF(OR(E86="",H86=""),"",IFERROR(VLOOKUP(E86&amp;"&gt;"&amp;H86,'Parámetros'!$A$4:$B$19,2,FALSE),""))</f>
        <v/>
      </c>
      <c r="Q86" s="21">
        <f>IF(A86="","",IF(N86="Cancelada","NO APLICA",IF(OR(B86="",C86="",D86="",E86="",F86="",G86="",H86="",I86="",J86="",K86="",L86="",M86="",N86=""),"INCOMPLETA",IF(OR(NOT(ISNUMBER(J86)),NOT(ISNUMBER(K86)),NOT(ISNUMBER(O86)),NOT(ISNUMBER(P86))),"INCOMPLETA",IF(O86&lt;0,"REVISAR: orden",IF(O86&lt;P86,"REVISAR: margen","APTA"))))))</f>
        <v/>
      </c>
    </row>
    <row r="87">
      <c r="A87" s="15" t="n"/>
      <c r="B87" s="16" t="n"/>
      <c r="C87" s="16" t="n"/>
      <c r="D87" s="16" t="n"/>
      <c r="E87" s="15" t="n"/>
      <c r="F87" s="33" t="n"/>
      <c r="G87" s="16" t="n"/>
      <c r="H87" s="15" t="n"/>
      <c r="I87" s="33" t="n"/>
      <c r="J87" s="34" t="n"/>
      <c r="K87" s="35" t="n"/>
      <c r="L87" s="16" t="n"/>
      <c r="M87" s="16" t="n"/>
      <c r="N87" s="15" t="n"/>
      <c r="O87" s="37">
        <f>IF(OR(NOT(ISNUMBER(F87)),NOT(ISNUMBER(I87))),"",IFERROR(ROUND((I87-F87)*1440,0),""))</f>
        <v/>
      </c>
      <c r="P87" s="37">
        <f>IF(OR(E87="",H87=""),"",IFERROR(VLOOKUP(E87&amp;"&gt;"&amp;H87,'Parámetros'!$A$4:$B$19,2,FALSE),""))</f>
        <v/>
      </c>
      <c r="Q87" s="23">
        <f>IF(A87="","",IF(N87="Cancelada","NO APLICA",IF(OR(B87="",C87="",D87="",E87="",F87="",G87="",H87="",I87="",J87="",K87="",L87="",M87="",N87=""),"INCOMPLETA",IF(OR(NOT(ISNUMBER(J87)),NOT(ISNUMBER(K87)),NOT(ISNUMBER(O87)),NOT(ISNUMBER(P87))),"INCOMPLETA",IF(O87&lt;0,"REVISAR: orden",IF(O87&lt;P87,"REVISAR: margen","APTA"))))))</f>
        <v/>
      </c>
    </row>
    <row r="88">
      <c r="A88" s="15" t="n"/>
      <c r="B88" s="16" t="n"/>
      <c r="C88" s="16" t="n"/>
      <c r="D88" s="16" t="n"/>
      <c r="E88" s="15" t="n"/>
      <c r="F88" s="33" t="n"/>
      <c r="G88" s="16" t="n"/>
      <c r="H88" s="15" t="n"/>
      <c r="I88" s="33" t="n"/>
      <c r="J88" s="34" t="n"/>
      <c r="K88" s="35" t="n"/>
      <c r="L88" s="16" t="n"/>
      <c r="M88" s="16" t="n"/>
      <c r="N88" s="15" t="n"/>
      <c r="O88" s="36">
        <f>IF(OR(NOT(ISNUMBER(F88)),NOT(ISNUMBER(I88))),"",IFERROR(ROUND((I88-F88)*1440,0),""))</f>
        <v/>
      </c>
      <c r="P88" s="36">
        <f>IF(OR(E88="",H88=""),"",IFERROR(VLOOKUP(E88&amp;"&gt;"&amp;H88,'Parámetros'!$A$4:$B$19,2,FALSE),""))</f>
        <v/>
      </c>
      <c r="Q88" s="21">
        <f>IF(A88="","",IF(N88="Cancelada","NO APLICA",IF(OR(B88="",C88="",D88="",E88="",F88="",G88="",H88="",I88="",J88="",K88="",L88="",M88="",N88=""),"INCOMPLETA",IF(OR(NOT(ISNUMBER(J88)),NOT(ISNUMBER(K88)),NOT(ISNUMBER(O88)),NOT(ISNUMBER(P88))),"INCOMPLETA",IF(O88&lt;0,"REVISAR: orden",IF(O88&lt;P88,"REVISAR: margen","APTA"))))))</f>
        <v/>
      </c>
    </row>
    <row r="89">
      <c r="A89" s="15" t="n"/>
      <c r="B89" s="16" t="n"/>
      <c r="C89" s="16" t="n"/>
      <c r="D89" s="16" t="n"/>
      <c r="E89" s="15" t="n"/>
      <c r="F89" s="33" t="n"/>
      <c r="G89" s="16" t="n"/>
      <c r="H89" s="15" t="n"/>
      <c r="I89" s="33" t="n"/>
      <c r="J89" s="34" t="n"/>
      <c r="K89" s="35" t="n"/>
      <c r="L89" s="16" t="n"/>
      <c r="M89" s="16" t="n"/>
      <c r="N89" s="15" t="n"/>
      <c r="O89" s="37">
        <f>IF(OR(NOT(ISNUMBER(F89)),NOT(ISNUMBER(I89))),"",IFERROR(ROUND((I89-F89)*1440,0),""))</f>
        <v/>
      </c>
      <c r="P89" s="37">
        <f>IF(OR(E89="",H89=""),"",IFERROR(VLOOKUP(E89&amp;"&gt;"&amp;H89,'Parámetros'!$A$4:$B$19,2,FALSE),""))</f>
        <v/>
      </c>
      <c r="Q89" s="23">
        <f>IF(A89="","",IF(N89="Cancelada","NO APLICA",IF(OR(B89="",C89="",D89="",E89="",F89="",G89="",H89="",I89="",J89="",K89="",L89="",M89="",N89=""),"INCOMPLETA",IF(OR(NOT(ISNUMBER(J89)),NOT(ISNUMBER(K89)),NOT(ISNUMBER(O89)),NOT(ISNUMBER(P89))),"INCOMPLETA",IF(O89&lt;0,"REVISAR: orden",IF(O89&lt;P89,"REVISAR: margen","APTA"))))))</f>
        <v/>
      </c>
    </row>
    <row r="90">
      <c r="A90" s="15" t="n"/>
      <c r="B90" s="16" t="n"/>
      <c r="C90" s="16" t="n"/>
      <c r="D90" s="16" t="n"/>
      <c r="E90" s="15" t="n"/>
      <c r="F90" s="33" t="n"/>
      <c r="G90" s="16" t="n"/>
      <c r="H90" s="15" t="n"/>
      <c r="I90" s="33" t="n"/>
      <c r="J90" s="34" t="n"/>
      <c r="K90" s="35" t="n"/>
      <c r="L90" s="16" t="n"/>
      <c r="M90" s="16" t="n"/>
      <c r="N90" s="15" t="n"/>
      <c r="O90" s="36">
        <f>IF(OR(NOT(ISNUMBER(F90)),NOT(ISNUMBER(I90))),"",IFERROR(ROUND((I90-F90)*1440,0),""))</f>
        <v/>
      </c>
      <c r="P90" s="36">
        <f>IF(OR(E90="",H90=""),"",IFERROR(VLOOKUP(E90&amp;"&gt;"&amp;H90,'Parámetros'!$A$4:$B$19,2,FALSE),""))</f>
        <v/>
      </c>
      <c r="Q90" s="21">
        <f>IF(A90="","",IF(N90="Cancelada","NO APLICA",IF(OR(B90="",C90="",D90="",E90="",F90="",G90="",H90="",I90="",J90="",K90="",L90="",M90="",N90=""),"INCOMPLETA",IF(OR(NOT(ISNUMBER(J90)),NOT(ISNUMBER(K90)),NOT(ISNUMBER(O90)),NOT(ISNUMBER(P90))),"INCOMPLETA",IF(O90&lt;0,"REVISAR: orden",IF(O90&lt;P90,"REVISAR: margen","APTA"))))))</f>
        <v/>
      </c>
    </row>
    <row r="91">
      <c r="A91" s="15" t="n"/>
      <c r="B91" s="16" t="n"/>
      <c r="C91" s="16" t="n"/>
      <c r="D91" s="16" t="n"/>
      <c r="E91" s="15" t="n"/>
      <c r="F91" s="33" t="n"/>
      <c r="G91" s="16" t="n"/>
      <c r="H91" s="15" t="n"/>
      <c r="I91" s="33" t="n"/>
      <c r="J91" s="34" t="n"/>
      <c r="K91" s="35" t="n"/>
      <c r="L91" s="16" t="n"/>
      <c r="M91" s="16" t="n"/>
      <c r="N91" s="15" t="n"/>
      <c r="O91" s="37">
        <f>IF(OR(NOT(ISNUMBER(F91)),NOT(ISNUMBER(I91))),"",IFERROR(ROUND((I91-F91)*1440,0),""))</f>
        <v/>
      </c>
      <c r="P91" s="37">
        <f>IF(OR(E91="",H91=""),"",IFERROR(VLOOKUP(E91&amp;"&gt;"&amp;H91,'Parámetros'!$A$4:$B$19,2,FALSE),""))</f>
        <v/>
      </c>
      <c r="Q91" s="23">
        <f>IF(A91="","",IF(N91="Cancelada","NO APLICA",IF(OR(B91="",C91="",D91="",E91="",F91="",G91="",H91="",I91="",J91="",K91="",L91="",M91="",N91=""),"INCOMPLETA",IF(OR(NOT(ISNUMBER(J91)),NOT(ISNUMBER(K91)),NOT(ISNUMBER(O91)),NOT(ISNUMBER(P91))),"INCOMPLETA",IF(O91&lt;0,"REVISAR: orden",IF(O91&lt;P91,"REVISAR: margen","APTA"))))))</f>
        <v/>
      </c>
    </row>
    <row r="92">
      <c r="A92" s="15" t="n"/>
      <c r="B92" s="16" t="n"/>
      <c r="C92" s="16" t="n"/>
      <c r="D92" s="16" t="n"/>
      <c r="E92" s="15" t="n"/>
      <c r="F92" s="33" t="n"/>
      <c r="G92" s="16" t="n"/>
      <c r="H92" s="15" t="n"/>
      <c r="I92" s="33" t="n"/>
      <c r="J92" s="34" t="n"/>
      <c r="K92" s="35" t="n"/>
      <c r="L92" s="16" t="n"/>
      <c r="M92" s="16" t="n"/>
      <c r="N92" s="15" t="n"/>
      <c r="O92" s="36">
        <f>IF(OR(NOT(ISNUMBER(F92)),NOT(ISNUMBER(I92))),"",IFERROR(ROUND((I92-F92)*1440,0),""))</f>
        <v/>
      </c>
      <c r="P92" s="36">
        <f>IF(OR(E92="",H92=""),"",IFERROR(VLOOKUP(E92&amp;"&gt;"&amp;H92,'Parámetros'!$A$4:$B$19,2,FALSE),""))</f>
        <v/>
      </c>
      <c r="Q92" s="21">
        <f>IF(A92="","",IF(N92="Cancelada","NO APLICA",IF(OR(B92="",C92="",D92="",E92="",F92="",G92="",H92="",I92="",J92="",K92="",L92="",M92="",N92=""),"INCOMPLETA",IF(OR(NOT(ISNUMBER(J92)),NOT(ISNUMBER(K92)),NOT(ISNUMBER(O92)),NOT(ISNUMBER(P92))),"INCOMPLETA",IF(O92&lt;0,"REVISAR: orden",IF(O92&lt;P92,"REVISAR: margen","APTA"))))))</f>
        <v/>
      </c>
    </row>
    <row r="93">
      <c r="A93" s="15" t="n"/>
      <c r="B93" s="16" t="n"/>
      <c r="C93" s="16" t="n"/>
      <c r="D93" s="16" t="n"/>
      <c r="E93" s="15" t="n"/>
      <c r="F93" s="33" t="n"/>
      <c r="G93" s="16" t="n"/>
      <c r="H93" s="15" t="n"/>
      <c r="I93" s="33" t="n"/>
      <c r="J93" s="34" t="n"/>
      <c r="K93" s="35" t="n"/>
      <c r="L93" s="16" t="n"/>
      <c r="M93" s="16" t="n"/>
      <c r="N93" s="15" t="n"/>
      <c r="O93" s="37">
        <f>IF(OR(NOT(ISNUMBER(F93)),NOT(ISNUMBER(I93))),"",IFERROR(ROUND((I93-F93)*1440,0),""))</f>
        <v/>
      </c>
      <c r="P93" s="37">
        <f>IF(OR(E93="",H93=""),"",IFERROR(VLOOKUP(E93&amp;"&gt;"&amp;H93,'Parámetros'!$A$4:$B$19,2,FALSE),""))</f>
        <v/>
      </c>
      <c r="Q93" s="23">
        <f>IF(A93="","",IF(N93="Cancelada","NO APLICA",IF(OR(B93="",C93="",D93="",E93="",F93="",G93="",H93="",I93="",J93="",K93="",L93="",M93="",N93=""),"INCOMPLETA",IF(OR(NOT(ISNUMBER(J93)),NOT(ISNUMBER(K93)),NOT(ISNUMBER(O93)),NOT(ISNUMBER(P93))),"INCOMPLETA",IF(O93&lt;0,"REVISAR: orden",IF(O93&lt;P93,"REVISAR: margen","APTA"))))))</f>
        <v/>
      </c>
    </row>
    <row r="94">
      <c r="A94" s="15" t="n"/>
      <c r="B94" s="16" t="n"/>
      <c r="C94" s="16" t="n"/>
      <c r="D94" s="16" t="n"/>
      <c r="E94" s="15" t="n"/>
      <c r="F94" s="33" t="n"/>
      <c r="G94" s="16" t="n"/>
      <c r="H94" s="15" t="n"/>
      <c r="I94" s="33" t="n"/>
      <c r="J94" s="34" t="n"/>
      <c r="K94" s="35" t="n"/>
      <c r="L94" s="16" t="n"/>
      <c r="M94" s="16" t="n"/>
      <c r="N94" s="15" t="n"/>
      <c r="O94" s="36">
        <f>IF(OR(NOT(ISNUMBER(F94)),NOT(ISNUMBER(I94))),"",IFERROR(ROUND((I94-F94)*1440,0),""))</f>
        <v/>
      </c>
      <c r="P94" s="36">
        <f>IF(OR(E94="",H94=""),"",IFERROR(VLOOKUP(E94&amp;"&gt;"&amp;H94,'Parámetros'!$A$4:$B$19,2,FALSE),""))</f>
        <v/>
      </c>
      <c r="Q94" s="21">
        <f>IF(A94="","",IF(N94="Cancelada","NO APLICA",IF(OR(B94="",C94="",D94="",E94="",F94="",G94="",H94="",I94="",J94="",K94="",L94="",M94="",N94=""),"INCOMPLETA",IF(OR(NOT(ISNUMBER(J94)),NOT(ISNUMBER(K94)),NOT(ISNUMBER(O94)),NOT(ISNUMBER(P94))),"INCOMPLETA",IF(O94&lt;0,"REVISAR: orden",IF(O94&lt;P94,"REVISAR: margen","APTA"))))))</f>
        <v/>
      </c>
    </row>
    <row r="95">
      <c r="A95" s="15" t="n"/>
      <c r="B95" s="16" t="n"/>
      <c r="C95" s="16" t="n"/>
      <c r="D95" s="16" t="n"/>
      <c r="E95" s="15" t="n"/>
      <c r="F95" s="33" t="n"/>
      <c r="G95" s="16" t="n"/>
      <c r="H95" s="15" t="n"/>
      <c r="I95" s="33" t="n"/>
      <c r="J95" s="34" t="n"/>
      <c r="K95" s="35" t="n"/>
      <c r="L95" s="16" t="n"/>
      <c r="M95" s="16" t="n"/>
      <c r="N95" s="15" t="n"/>
      <c r="O95" s="37">
        <f>IF(OR(NOT(ISNUMBER(F95)),NOT(ISNUMBER(I95))),"",IFERROR(ROUND((I95-F95)*1440,0),""))</f>
        <v/>
      </c>
      <c r="P95" s="37">
        <f>IF(OR(E95="",H95=""),"",IFERROR(VLOOKUP(E95&amp;"&gt;"&amp;H95,'Parámetros'!$A$4:$B$19,2,FALSE),""))</f>
        <v/>
      </c>
      <c r="Q95" s="23">
        <f>IF(A95="","",IF(N95="Cancelada","NO APLICA",IF(OR(B95="",C95="",D95="",E95="",F95="",G95="",H95="",I95="",J95="",K95="",L95="",M95="",N95=""),"INCOMPLETA",IF(OR(NOT(ISNUMBER(J95)),NOT(ISNUMBER(K95)),NOT(ISNUMBER(O95)),NOT(ISNUMBER(P95))),"INCOMPLETA",IF(O95&lt;0,"REVISAR: orden",IF(O95&lt;P95,"REVISAR: margen","APTA"))))))</f>
        <v/>
      </c>
    </row>
    <row r="96">
      <c r="A96" s="15" t="n"/>
      <c r="B96" s="16" t="n"/>
      <c r="C96" s="16" t="n"/>
      <c r="D96" s="16" t="n"/>
      <c r="E96" s="15" t="n"/>
      <c r="F96" s="33" t="n"/>
      <c r="G96" s="16" t="n"/>
      <c r="H96" s="15" t="n"/>
      <c r="I96" s="33" t="n"/>
      <c r="J96" s="34" t="n"/>
      <c r="K96" s="35" t="n"/>
      <c r="L96" s="16" t="n"/>
      <c r="M96" s="16" t="n"/>
      <c r="N96" s="15" t="n"/>
      <c r="O96" s="36">
        <f>IF(OR(NOT(ISNUMBER(F96)),NOT(ISNUMBER(I96))),"",IFERROR(ROUND((I96-F96)*1440,0),""))</f>
        <v/>
      </c>
      <c r="P96" s="36">
        <f>IF(OR(E96="",H96=""),"",IFERROR(VLOOKUP(E96&amp;"&gt;"&amp;H96,'Parámetros'!$A$4:$B$19,2,FALSE),""))</f>
        <v/>
      </c>
      <c r="Q96" s="21">
        <f>IF(A96="","",IF(N96="Cancelada","NO APLICA",IF(OR(B96="",C96="",D96="",E96="",F96="",G96="",H96="",I96="",J96="",K96="",L96="",M96="",N96=""),"INCOMPLETA",IF(OR(NOT(ISNUMBER(J96)),NOT(ISNUMBER(K96)),NOT(ISNUMBER(O96)),NOT(ISNUMBER(P96))),"INCOMPLETA",IF(O96&lt;0,"REVISAR: orden",IF(O96&lt;P96,"REVISAR: margen","APTA"))))))</f>
        <v/>
      </c>
    </row>
    <row r="97">
      <c r="A97" s="15" t="n"/>
      <c r="B97" s="16" t="n"/>
      <c r="C97" s="16" t="n"/>
      <c r="D97" s="16" t="n"/>
      <c r="E97" s="15" t="n"/>
      <c r="F97" s="33" t="n"/>
      <c r="G97" s="16" t="n"/>
      <c r="H97" s="15" t="n"/>
      <c r="I97" s="33" t="n"/>
      <c r="J97" s="34" t="n"/>
      <c r="K97" s="35" t="n"/>
      <c r="L97" s="16" t="n"/>
      <c r="M97" s="16" t="n"/>
      <c r="N97" s="15" t="n"/>
      <c r="O97" s="37">
        <f>IF(OR(NOT(ISNUMBER(F97)),NOT(ISNUMBER(I97))),"",IFERROR(ROUND((I97-F97)*1440,0),""))</f>
        <v/>
      </c>
      <c r="P97" s="37">
        <f>IF(OR(E97="",H97=""),"",IFERROR(VLOOKUP(E97&amp;"&gt;"&amp;H97,'Parámetros'!$A$4:$B$19,2,FALSE),""))</f>
        <v/>
      </c>
      <c r="Q97" s="23">
        <f>IF(A97="","",IF(N97="Cancelada","NO APLICA",IF(OR(B97="",C97="",D97="",E97="",F97="",G97="",H97="",I97="",J97="",K97="",L97="",M97="",N97=""),"INCOMPLETA",IF(OR(NOT(ISNUMBER(J97)),NOT(ISNUMBER(K97)),NOT(ISNUMBER(O97)),NOT(ISNUMBER(P97))),"INCOMPLETA",IF(O97&lt;0,"REVISAR: orden",IF(O97&lt;P97,"REVISAR: margen","APTA"))))))</f>
        <v/>
      </c>
    </row>
    <row r="98">
      <c r="A98" s="15" t="n"/>
      <c r="B98" s="16" t="n"/>
      <c r="C98" s="16" t="n"/>
      <c r="D98" s="16" t="n"/>
      <c r="E98" s="15" t="n"/>
      <c r="F98" s="33" t="n"/>
      <c r="G98" s="16" t="n"/>
      <c r="H98" s="15" t="n"/>
      <c r="I98" s="33" t="n"/>
      <c r="J98" s="34" t="n"/>
      <c r="K98" s="35" t="n"/>
      <c r="L98" s="16" t="n"/>
      <c r="M98" s="16" t="n"/>
      <c r="N98" s="15" t="n"/>
      <c r="O98" s="36">
        <f>IF(OR(NOT(ISNUMBER(F98)),NOT(ISNUMBER(I98))),"",IFERROR(ROUND((I98-F98)*1440,0),""))</f>
        <v/>
      </c>
      <c r="P98" s="36">
        <f>IF(OR(E98="",H98=""),"",IFERROR(VLOOKUP(E98&amp;"&gt;"&amp;H98,'Parámetros'!$A$4:$B$19,2,FALSE),""))</f>
        <v/>
      </c>
      <c r="Q98" s="21">
        <f>IF(A98="","",IF(N98="Cancelada","NO APLICA",IF(OR(B98="",C98="",D98="",E98="",F98="",G98="",H98="",I98="",J98="",K98="",L98="",M98="",N98=""),"INCOMPLETA",IF(OR(NOT(ISNUMBER(J98)),NOT(ISNUMBER(K98)),NOT(ISNUMBER(O98)),NOT(ISNUMBER(P98))),"INCOMPLETA",IF(O98&lt;0,"REVISAR: orden",IF(O98&lt;P98,"REVISAR: margen","APTA"))))))</f>
        <v/>
      </c>
    </row>
    <row r="99">
      <c r="A99" s="15" t="n"/>
      <c r="B99" s="16" t="n"/>
      <c r="C99" s="16" t="n"/>
      <c r="D99" s="16" t="n"/>
      <c r="E99" s="15" t="n"/>
      <c r="F99" s="33" t="n"/>
      <c r="G99" s="16" t="n"/>
      <c r="H99" s="15" t="n"/>
      <c r="I99" s="33" t="n"/>
      <c r="J99" s="34" t="n"/>
      <c r="K99" s="35" t="n"/>
      <c r="L99" s="16" t="n"/>
      <c r="M99" s="16" t="n"/>
      <c r="N99" s="15" t="n"/>
      <c r="O99" s="37">
        <f>IF(OR(NOT(ISNUMBER(F99)),NOT(ISNUMBER(I99))),"",IFERROR(ROUND((I99-F99)*1440,0),""))</f>
        <v/>
      </c>
      <c r="P99" s="37">
        <f>IF(OR(E99="",H99=""),"",IFERROR(VLOOKUP(E99&amp;"&gt;"&amp;H99,'Parámetros'!$A$4:$B$19,2,FALSE),""))</f>
        <v/>
      </c>
      <c r="Q99" s="23">
        <f>IF(A99="","",IF(N99="Cancelada","NO APLICA",IF(OR(B99="",C99="",D99="",E99="",F99="",G99="",H99="",I99="",J99="",K99="",L99="",M99="",N99=""),"INCOMPLETA",IF(OR(NOT(ISNUMBER(J99)),NOT(ISNUMBER(K99)),NOT(ISNUMBER(O99)),NOT(ISNUMBER(P99))),"INCOMPLETA",IF(O99&lt;0,"REVISAR: orden",IF(O99&lt;P99,"REVISAR: margen","APTA"))))))</f>
        <v/>
      </c>
    </row>
    <row r="100">
      <c r="A100" s="15" t="n"/>
      <c r="B100" s="16" t="n"/>
      <c r="C100" s="16" t="n"/>
      <c r="D100" s="16" t="n"/>
      <c r="E100" s="15" t="n"/>
      <c r="F100" s="33" t="n"/>
      <c r="G100" s="16" t="n"/>
      <c r="H100" s="15" t="n"/>
      <c r="I100" s="33" t="n"/>
      <c r="J100" s="34" t="n"/>
      <c r="K100" s="35" t="n"/>
      <c r="L100" s="16" t="n"/>
      <c r="M100" s="16" t="n"/>
      <c r="N100" s="15" t="n"/>
      <c r="O100" s="36">
        <f>IF(OR(NOT(ISNUMBER(F100)),NOT(ISNUMBER(I100))),"",IFERROR(ROUND((I100-F100)*1440,0),""))</f>
        <v/>
      </c>
      <c r="P100" s="36">
        <f>IF(OR(E100="",H100=""),"",IFERROR(VLOOKUP(E100&amp;"&gt;"&amp;H100,'Parámetros'!$A$4:$B$19,2,FALSE),""))</f>
        <v/>
      </c>
      <c r="Q100" s="21">
        <f>IF(A100="","",IF(N100="Cancelada","NO APLICA",IF(OR(B100="",C100="",D100="",E100="",F100="",G100="",H100="",I100="",J100="",K100="",L100="",M100="",N100=""),"INCOMPLETA",IF(OR(NOT(ISNUMBER(J100)),NOT(ISNUMBER(K100)),NOT(ISNUMBER(O100)),NOT(ISNUMBER(P100))),"INCOMPLETA",IF(O100&lt;0,"REVISAR: orden",IF(O100&lt;P100,"REVISAR: margen","APTA"))))))</f>
        <v/>
      </c>
    </row>
    <row r="101">
      <c r="A101" s="15" t="n"/>
      <c r="B101" s="16" t="n"/>
      <c r="C101" s="16" t="n"/>
      <c r="D101" s="16" t="n"/>
      <c r="E101" s="15" t="n"/>
      <c r="F101" s="33" t="n"/>
      <c r="G101" s="16" t="n"/>
      <c r="H101" s="15" t="n"/>
      <c r="I101" s="33" t="n"/>
      <c r="J101" s="34" t="n"/>
      <c r="K101" s="35" t="n"/>
      <c r="L101" s="16" t="n"/>
      <c r="M101" s="16" t="n"/>
      <c r="N101" s="15" t="n"/>
      <c r="O101" s="37">
        <f>IF(OR(NOT(ISNUMBER(F101)),NOT(ISNUMBER(I101))),"",IFERROR(ROUND((I101-F101)*1440,0),""))</f>
        <v/>
      </c>
      <c r="P101" s="37">
        <f>IF(OR(E101="",H101=""),"",IFERROR(VLOOKUP(E101&amp;"&gt;"&amp;H101,'Parámetros'!$A$4:$B$19,2,FALSE),""))</f>
        <v/>
      </c>
      <c r="Q101" s="23">
        <f>IF(A101="","",IF(N101="Cancelada","NO APLICA",IF(OR(B101="",C101="",D101="",E101="",F101="",G101="",H101="",I101="",J101="",K101="",L101="",M101="",N101=""),"INCOMPLETA",IF(OR(NOT(ISNUMBER(J101)),NOT(ISNUMBER(K101)),NOT(ISNUMBER(O101)),NOT(ISNUMBER(P101))),"INCOMPLETA",IF(O101&lt;0,"REVISAR: orden",IF(O101&lt;P101,"REVISAR: margen","APTA"))))))</f>
        <v/>
      </c>
    </row>
    <row r="102">
      <c r="A102" s="15" t="n"/>
      <c r="B102" s="16" t="n"/>
      <c r="C102" s="16" t="n"/>
      <c r="D102" s="16" t="n"/>
      <c r="E102" s="15" t="n"/>
      <c r="F102" s="33" t="n"/>
      <c r="G102" s="16" t="n"/>
      <c r="H102" s="15" t="n"/>
      <c r="I102" s="33" t="n"/>
      <c r="J102" s="34" t="n"/>
      <c r="K102" s="35" t="n"/>
      <c r="L102" s="16" t="n"/>
      <c r="M102" s="16" t="n"/>
      <c r="N102" s="15" t="n"/>
      <c r="O102" s="36">
        <f>IF(OR(NOT(ISNUMBER(F102)),NOT(ISNUMBER(I102))),"",IFERROR(ROUND((I102-F102)*1440,0),""))</f>
        <v/>
      </c>
      <c r="P102" s="36">
        <f>IF(OR(E102="",H102=""),"",IFERROR(VLOOKUP(E102&amp;"&gt;"&amp;H102,'Parámetros'!$A$4:$B$19,2,FALSE),""))</f>
        <v/>
      </c>
      <c r="Q102" s="21">
        <f>IF(A102="","",IF(N102="Cancelada","NO APLICA",IF(OR(B102="",C102="",D102="",E102="",F102="",G102="",H102="",I102="",J102="",K102="",L102="",M102="",N102=""),"INCOMPLETA",IF(OR(NOT(ISNUMBER(J102)),NOT(ISNUMBER(K102)),NOT(ISNUMBER(O102)),NOT(ISNUMBER(P102))),"INCOMPLETA",IF(O102&lt;0,"REVISAR: orden",IF(O102&lt;P102,"REVISAR: margen","APTA"))))))</f>
        <v/>
      </c>
    </row>
    <row r="103">
      <c r="A103" s="15" t="n"/>
      <c r="B103" s="16" t="n"/>
      <c r="C103" s="16" t="n"/>
      <c r="D103" s="16" t="n"/>
      <c r="E103" s="15" t="n"/>
      <c r="F103" s="33" t="n"/>
      <c r="G103" s="16" t="n"/>
      <c r="H103" s="15" t="n"/>
      <c r="I103" s="33" t="n"/>
      <c r="J103" s="34" t="n"/>
      <c r="K103" s="35" t="n"/>
      <c r="L103" s="16" t="n"/>
      <c r="M103" s="16" t="n"/>
      <c r="N103" s="15" t="n"/>
      <c r="O103" s="37">
        <f>IF(OR(NOT(ISNUMBER(F103)),NOT(ISNUMBER(I103))),"",IFERROR(ROUND((I103-F103)*1440,0),""))</f>
        <v/>
      </c>
      <c r="P103" s="37">
        <f>IF(OR(E103="",H103=""),"",IFERROR(VLOOKUP(E103&amp;"&gt;"&amp;H103,'Parámetros'!$A$4:$B$19,2,FALSE),""))</f>
        <v/>
      </c>
      <c r="Q103" s="23">
        <f>IF(A103="","",IF(N103="Cancelada","NO APLICA",IF(OR(B103="",C103="",D103="",E103="",F103="",G103="",H103="",I103="",J103="",K103="",L103="",M103="",N103=""),"INCOMPLETA",IF(OR(NOT(ISNUMBER(J103)),NOT(ISNUMBER(K103)),NOT(ISNUMBER(O103)),NOT(ISNUMBER(P103))),"INCOMPLETA",IF(O103&lt;0,"REVISAR: orden",IF(O103&lt;P103,"REVISAR: margen","APTA"))))))</f>
        <v/>
      </c>
    </row>
  </sheetData>
  <autoFilter ref="A3:Q103"/>
  <mergeCells count="1">
    <mergeCell ref="A1:Q1"/>
  </mergeCells>
  <conditionalFormatting sqref="Q4:Q103">
    <cfRule type="expression" priority="1" dxfId="0">
      <formula>$Q4="APTA"</formula>
    </cfRule>
    <cfRule type="expression" priority="2" dxfId="1">
      <formula>LEFT($Q4,7)="REVISAR"</formula>
    </cfRule>
    <cfRule type="expression" priority="3" dxfId="2">
      <formula>$Q4="INCOMPLETA"</formula>
    </cfRule>
  </conditionalFormatting>
  <dataValidations count="5">
    <dataValidation sqref="E4:E103 H4:H103" showDropDown="0" showInputMessage="1" showErrorMessage="1" allowBlank="0" errorTitle="Tipo no válido" error="Selecciona un tipo de transporte de la lista." promptTitle="Tipo de servicio" prompt="Elige una opción estable de la lista." type="list">
      <formula1>"Vuelo,Tren,Ferri,Traslado"</formula1>
    </dataValidation>
    <dataValidation sqref="N4:N103" showDropDown="0" showInputMessage="1" showErrorMessage="1" allowBlank="0" errorTitle="Estado no válido" error="Selecciona un estado de la lista." promptTitle="Estado operativo" prompt="Indica el estado conocido del registro." type="list">
      <formula1>"Pendiente,Confirmada,En revisión,Cancelada"</formula1>
    </dataValidation>
    <dataValidation sqref="F4:F103 I4:I103" showDropDown="0" showInputMessage="1" showErrorMessage="1" allowBlank="0" errorTitle="Fecha fuera del intervalo" error="Comprueba la fecha y hora con los límites visibles en Parámetros." promptTitle="Fecha y hora local" prompt="Introduce la fecha y hora local y comprueba manualmente el enlace." type="date" operator="between">
      <formula1>INDIRECT("'Parámetros'!$I$4")</formula1>
      <formula2>INDIRECT("'Parámetros'!$I$5")+1-1/86400</formula2>
    </dataValidation>
    <dataValidation sqref="J4:J103" showDropDown="0" showInputMessage="1" showErrorMessage="1" allowBlank="0" errorTitle="Cantidad no válida" error="Introduce una cantidad entera dentro del límite visible en Parámetros." promptTitle="Cantidad de personas" prompt="Introduce una cantidad entera positiva." type="whole" operator="between">
      <formula1>1</formula1>
      <formula2>INDIRECT("'Parámetros'!$I$6")</formula2>
    </dataValidation>
    <dataValidation sqref="K4:K103" showDropDown="0" showInputMessage="1" showErrorMessage="1" allowBlank="0" errorTitle="Importe no válido" error="Introduce un importe igual o superior a cero dentro del límite visible." promptTitle="Importe" prompt="Introduce el importe estimado en euros." type="decimal" operator="between">
      <formula1>0</formula1>
      <formula2>INDIRECT("'Parámetros'!$I$7")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3" customWidth="1" min="3" max="3"/>
    <col width="18" customWidth="1" min="4" max="4"/>
    <col width="3" customWidth="1" min="5" max="5"/>
    <col width="18" customWidth="1" min="6" max="6"/>
    <col width="3" customWidth="1" min="7" max="7"/>
    <col width="34" customWidth="1" min="8" max="8"/>
    <col width="18" customWidth="1" min="9" max="9"/>
  </cols>
  <sheetData>
    <row r="1" ht="28" customHeight="1">
      <c r="A1" s="1" t="inlineStr">
        <is>
          <t>Parámetros editables para la comprobación de conexiones</t>
        </is>
      </c>
    </row>
    <row r="2" ht="30" customHeight="1">
      <c r="A2" s="14" t="inlineStr">
        <is>
          <t>Los mínimos son supuestos operativos editables y requieren revisión humana.</t>
        </is>
      </c>
      <c r="H2" s="14" t="inlineStr">
        <is>
          <t>Fechas, capacidades e importes máximos editables.</t>
        </is>
      </c>
    </row>
    <row r="3" ht="34" customHeight="1">
      <c r="A3" s="2" t="inlineStr">
        <is>
          <t>Combinación de servicios</t>
        </is>
      </c>
      <c r="B3" s="2" t="inlineStr">
        <is>
          <t>Mínimo (min)</t>
        </is>
      </c>
      <c r="D3" s="2" t="inlineStr">
        <is>
          <t>Tipos estables</t>
        </is>
      </c>
      <c r="F3" s="2" t="inlineStr">
        <is>
          <t>Estados estables</t>
        </is>
      </c>
      <c r="H3" s="2" t="inlineStr">
        <is>
          <t>Supuesto de validación</t>
        </is>
      </c>
      <c r="I3" s="2" t="inlineStr">
        <is>
          <t>Valor editable</t>
        </is>
      </c>
    </row>
    <row r="4">
      <c r="A4" s="3" t="inlineStr">
        <is>
          <t>Vuelo&gt;Vuelo</t>
        </is>
      </c>
      <c r="B4" s="38" t="n">
        <v>90</v>
      </c>
      <c r="D4" s="21" t="inlineStr">
        <is>
          <t>Vuelo</t>
        </is>
      </c>
      <c r="F4" s="21" t="inlineStr">
        <is>
          <t>Pendiente</t>
        </is>
      </c>
      <c r="H4" s="3" t="inlineStr">
        <is>
          <t>Fecha mínima de servicio</t>
        </is>
      </c>
      <c r="I4" s="39" t="n">
        <v>46246</v>
      </c>
    </row>
    <row r="5">
      <c r="A5" s="5" t="inlineStr">
        <is>
          <t>Vuelo&gt;Tren</t>
        </is>
      </c>
      <c r="B5" s="38" t="n">
        <v>75</v>
      </c>
      <c r="D5" s="23" t="inlineStr">
        <is>
          <t>Tren</t>
        </is>
      </c>
      <c r="F5" s="23" t="inlineStr">
        <is>
          <t>Confirmada</t>
        </is>
      </c>
      <c r="H5" s="5" t="inlineStr">
        <is>
          <t>Fecha máxima de servicio</t>
        </is>
      </c>
      <c r="I5" s="39" t="n">
        <v>47371</v>
      </c>
    </row>
    <row r="6">
      <c r="A6" s="3" t="inlineStr">
        <is>
          <t>Vuelo&gt;Ferri</t>
        </is>
      </c>
      <c r="B6" s="38" t="n">
        <v>120</v>
      </c>
      <c r="D6" s="21" t="inlineStr">
        <is>
          <t>Ferri</t>
        </is>
      </c>
      <c r="F6" s="21" t="inlineStr">
        <is>
          <t>En revisión</t>
        </is>
      </c>
      <c r="H6" s="3" t="inlineStr">
        <is>
          <t>Máximo de personas por registro</t>
        </is>
      </c>
      <c r="I6" s="26" t="n">
        <v>99</v>
      </c>
    </row>
    <row r="7">
      <c r="A7" s="5" t="inlineStr">
        <is>
          <t>Vuelo&gt;Traslado</t>
        </is>
      </c>
      <c r="B7" s="38" t="n">
        <v>45</v>
      </c>
      <c r="D7" s="23" t="inlineStr">
        <is>
          <t>Traslado</t>
        </is>
      </c>
      <c r="F7" s="23" t="inlineStr">
        <is>
          <t>Cancelada</t>
        </is>
      </c>
      <c r="H7" s="5" t="inlineStr">
        <is>
          <t>Importe máximo por registro (€)</t>
        </is>
      </c>
      <c r="I7" s="40" t="n">
        <v>100000</v>
      </c>
    </row>
    <row r="8">
      <c r="A8" s="3" t="inlineStr">
        <is>
          <t>Tren&gt;Vuelo</t>
        </is>
      </c>
      <c r="B8" s="38" t="n">
        <v>120</v>
      </c>
    </row>
    <row r="9">
      <c r="A9" s="5" t="inlineStr">
        <is>
          <t>Tren&gt;Tren</t>
        </is>
      </c>
      <c r="B9" s="38" t="n">
        <v>30</v>
      </c>
    </row>
    <row r="10">
      <c r="A10" s="3" t="inlineStr">
        <is>
          <t>Tren&gt;Ferri</t>
        </is>
      </c>
      <c r="B10" s="38" t="n">
        <v>90</v>
      </c>
    </row>
    <row r="11">
      <c r="A11" s="5" t="inlineStr">
        <is>
          <t>Tren&gt;Traslado</t>
        </is>
      </c>
      <c r="B11" s="38" t="n">
        <v>30</v>
      </c>
    </row>
    <row r="12">
      <c r="A12" s="3" t="inlineStr">
        <is>
          <t>Ferri&gt;Vuelo</t>
        </is>
      </c>
      <c r="B12" s="38" t="n">
        <v>150</v>
      </c>
    </row>
    <row r="13">
      <c r="A13" s="5" t="inlineStr">
        <is>
          <t>Ferri&gt;Tren</t>
        </is>
      </c>
      <c r="B13" s="38" t="n">
        <v>90</v>
      </c>
    </row>
    <row r="14">
      <c r="A14" s="3" t="inlineStr">
        <is>
          <t>Ferri&gt;Ferri</t>
        </is>
      </c>
      <c r="B14" s="38" t="n">
        <v>60</v>
      </c>
    </row>
    <row r="15">
      <c r="A15" s="5" t="inlineStr">
        <is>
          <t>Ferri&gt;Traslado</t>
        </is>
      </c>
      <c r="B15" s="38" t="n">
        <v>45</v>
      </c>
    </row>
    <row r="16">
      <c r="A16" s="3" t="inlineStr">
        <is>
          <t>Traslado&gt;Vuelo</t>
        </is>
      </c>
      <c r="B16" s="38" t="n">
        <v>120</v>
      </c>
    </row>
    <row r="17">
      <c r="A17" s="5" t="inlineStr">
        <is>
          <t>Traslado&gt;Tren</t>
        </is>
      </c>
      <c r="B17" s="38" t="n">
        <v>45</v>
      </c>
    </row>
    <row r="18">
      <c r="A18" s="3" t="inlineStr">
        <is>
          <t>Traslado&gt;Ferri</t>
        </is>
      </c>
      <c r="B18" s="38" t="n">
        <v>60</v>
      </c>
    </row>
    <row r="19">
      <c r="A19" s="5" t="inlineStr">
        <is>
          <t>Traslado&gt;Traslado</t>
        </is>
      </c>
      <c r="B19" s="38" t="n">
        <v>20</v>
      </c>
    </row>
  </sheetData>
  <autoFilter ref="A3:B19"/>
  <mergeCells count="1">
    <mergeCell ref="A1:I1"/>
  </mergeCells>
  <conditionalFormatting sqref="I4:I5">
    <cfRule type="expression" priority="1" dxfId="1">
      <formula>$I$4&gt;$I$5</formula>
    </cfRule>
  </conditionalFormatting>
  <dataValidations count="4">
    <dataValidation sqref="B4:B19" showDropDown="0" showInputMessage="1" showErrorMessage="1" allowBlank="0" errorTitle="Mínimo no válido" error="Introduce un número entero entre 0 y 1.440 minutos." promptTitle="Mínimo de conexión" prompt="Ajusta el supuesto y comprueba su adecuación de forma humana." type="whole" operator="between">
      <formula1>0</formula1>
      <formula2>1440</formula2>
    </dataValidation>
    <dataValidation sqref="I4:I5" showDropDown="0" showInputMessage="0" showErrorMessage="1" allowBlank="0" errorTitle="Fecha no válida" error="Introduce una fecha dentro del intervalo admitido." type="date" operator="between">
      <formula1>TODAY()-365</formula1>
      <formula2>TODAY()+3650</formula2>
    </dataValidation>
    <dataValidation sqref="I6" showDropDown="0" showInputMessage="0" showErrorMessage="1" allowBlank="0" errorTitle="Capacidad no válida" error="Introduce una cantidad entera entre 1 y 999 personas." type="whole" operator="between">
      <formula1>1</formula1>
      <formula2>999</formula2>
    </dataValidation>
    <dataValidation sqref="I7" showDropDown="0" showInputMessage="0" showErrorMessage="1" allowBlank="0" errorTitle="Límite no válido" error="Introduce un importe entre 0 y 1.000.000 €." type="decimal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2026-09-11T19:28:29Z</dcterms:created>
  <dcterms:modified xmlns:dcterms="http://purl.org/dc/terms/" xmlns:xsi="http://www.w3.org/2001/XMLSchema-instance" xsi:type="dcterms:W3CDTF">2026-09-11T19:28:29+00:00Z</dcterms:modified>
</cp:coreProperties>
</file>