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ancelacione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'Cancelaciones'!$A$3:$S$108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 [$€-es-ES]"/>
    <numFmt numFmtId="166" formatCode="0.0%"/>
    <numFmt numFmtId="167" formatCode="0.0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63746"/>
      <sz val="10"/>
    </font>
    <font>
      <name val="Aptos"/>
      <b val="1"/>
      <color rgb="00FFFFFF"/>
      <sz val="10"/>
    </font>
    <font>
      <name val="Aptos"/>
      <color rgb="00263746"/>
      <sz val="10"/>
    </font>
    <font>
      <name val="Aptos"/>
      <b val="1"/>
      <color rgb="000F6B45"/>
      <sz val="10"/>
    </font>
    <font>
      <name val="Aptos"/>
      <b val="1"/>
      <color rgb="00D65537"/>
      <sz val="10"/>
    </font>
  </fonts>
  <fills count="8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FFF"/>
      </patternFill>
    </fill>
    <fill>
      <patternFill patternType="solid">
        <fgColor rgb="00FFF6E8"/>
      </patternFill>
    </fill>
    <fill>
      <patternFill patternType="solid">
        <fgColor rgb="00F2B84B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263746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Expedientes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'Resumen'!$D$4:$D$7</f>
            </numRef>
          </cat>
          <val>
            <numRef>
              <f>'Resumen'!$E$4:$E$7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Expedientes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24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8" customHeight="1">
      <c r="A1" s="1" t="inlineStr">
        <is>
          <t>Resumen del control de cancelaciones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>
      <c r="A2" s="4" t="inlineStr">
        <is>
          <t>Fecha de cálculo</t>
        </is>
      </c>
      <c r="B2" s="33">
        <f>TODAY()</f>
        <v/>
      </c>
    </row>
    <row r="3" ht="34" customHeight="1">
      <c r="A3" s="6" t="inlineStr">
        <is>
          <t>Indicador</t>
        </is>
      </c>
      <c r="B3" s="6" t="inlineStr">
        <is>
          <t>Valor</t>
        </is>
      </c>
      <c r="D3" s="6" t="inlineStr">
        <is>
          <t>Estado</t>
        </is>
      </c>
      <c r="E3" s="6" t="inlineStr">
        <is>
          <t>Expedientes</t>
        </is>
      </c>
    </row>
    <row r="4">
      <c r="A4" s="7" t="inlineStr">
        <is>
          <t>Expedientes registrados</t>
        </is>
      </c>
      <c r="B4" s="8">
        <f>COUNTIF(Cancelaciones!$A$4:$A$108,"&lt;&gt;")</f>
        <v/>
      </c>
      <c r="D4" s="7" t="inlineStr">
        <is>
          <t>Registrada</t>
        </is>
      </c>
      <c r="E4" s="8">
        <f>COUNTIF(Cancelaciones!$N$4:$N$108,D4)</f>
        <v/>
      </c>
    </row>
    <row r="5">
      <c r="A5" s="9" t="inlineStr">
        <is>
          <t>Importe reservado</t>
        </is>
      </c>
      <c r="B5" s="34">
        <f>SUM(Cancelaciones!$J$4:$J$108)</f>
        <v/>
      </c>
      <c r="D5" s="9" t="inlineStr">
        <is>
          <t>En revisión</t>
        </is>
      </c>
      <c r="E5" s="11">
        <f>COUNTIF(Cancelaciones!$N$4:$N$108,D5)</f>
        <v/>
      </c>
    </row>
    <row r="6">
      <c r="A6" s="7" t="inlineStr">
        <is>
          <t>Cargos de cancelación</t>
        </is>
      </c>
      <c r="B6" s="35">
        <f>SUM(Cancelaciones!$K$4:$K$108)</f>
        <v/>
      </c>
      <c r="D6" s="7" t="inlineStr">
        <is>
          <t>Pendiente proveedor</t>
        </is>
      </c>
      <c r="E6" s="8">
        <f>COUNTIF(Cancelaciones!$N$4:$N$108,D6)</f>
        <v/>
      </c>
    </row>
    <row r="7">
      <c r="A7" s="9" t="inlineStr">
        <is>
          <t>Reembolso previsto</t>
        </is>
      </c>
      <c r="B7" s="36">
        <f>SUM(Cancelaciones!$L$4:$L$108)</f>
        <v/>
      </c>
      <c r="D7" s="9" t="inlineStr">
        <is>
          <t>Cerrada</t>
        </is>
      </c>
      <c r="E7" s="11">
        <f>COUNTIF(Cancelaciones!$N$4:$N$108,D7)</f>
        <v/>
      </c>
    </row>
    <row r="8">
      <c r="A8" s="7" t="inlineStr">
        <is>
          <t>Porcentaje medio de cargo</t>
        </is>
      </c>
      <c r="B8" s="37">
        <f>IFERROR(AVERAGE(Cancelaciones!$R$4:$R$108),"")</f>
        <v/>
      </c>
    </row>
    <row r="9">
      <c r="A9" s="9" t="inlineStr">
        <is>
          <t>Días medios de antelación</t>
        </is>
      </c>
      <c r="B9" s="38">
        <f>IFERROR(AVERAGE(Cancelaciones!$Q$4:$Q$108),"")</f>
        <v/>
      </c>
    </row>
    <row r="10">
      <c r="A10" s="7" t="inlineStr">
        <is>
          <t>Pendientes de cierre</t>
        </is>
      </c>
      <c r="B10" s="8">
        <f>MAX(0,B4-COUNTIF(Cancelaciones!$N$4:$N$108,"Cerrada"))</f>
        <v/>
      </c>
    </row>
    <row r="11">
      <c r="A11" s="9" t="inlineStr">
        <is>
          <t>Avisos para revisar</t>
        </is>
      </c>
      <c r="B11" s="16">
        <f>COUNTIF(Cancelaciones!$S$4:$S$108,"?*")</f>
        <v/>
      </c>
    </row>
    <row r="12">
      <c r="A12" s="7" t="inlineStr">
        <is>
          <t>Expedientes cerrados</t>
        </is>
      </c>
      <c r="B12" s="17">
        <f>COUNTIF(Cancelaciones!$N$4:$N$108,"Cerrada")</f>
        <v/>
      </c>
    </row>
    <row r="13">
      <c r="A13" s="9" t="inlineStr">
        <is>
          <t>Ratio de cierre</t>
        </is>
      </c>
      <c r="B13" s="39">
        <f>IFERROR(B12/B4,"")</f>
        <v/>
      </c>
    </row>
  </sheetData>
  <mergeCells count="1">
    <mergeCell ref="A1:N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5" customWidth="1" min="3" max="3"/>
    <col width="24" customWidth="1" min="4" max="4"/>
    <col width="31" customWidth="1" min="5" max="5"/>
    <col width="17" customWidth="1" min="6" max="6"/>
    <col width="28" customWidth="1" min="7" max="7"/>
    <col width="14" customWidth="1" min="8" max="8"/>
    <col width="13" customWidth="1" min="9" max="9"/>
    <col width="17" customWidth="1" min="10" max="10"/>
    <col width="18" customWidth="1" min="11" max="11"/>
    <col width="18" customWidth="1" min="12" max="12"/>
    <col width="28" customWidth="1" min="13" max="13"/>
    <col width="21" customWidth="1" min="14" max="14"/>
    <col width="29" customWidth="1" min="15" max="15"/>
    <col width="18" customWidth="1" min="16" max="16"/>
    <col width="16" customWidth="1" min="17" max="17"/>
    <col width="13" customWidth="1" min="18" max="18"/>
    <col width="39" customWidth="1" min="19" max="19"/>
  </cols>
  <sheetData>
    <row r="1" ht="28" customHeight="1">
      <c r="A1" s="1" t="inlineStr">
        <is>
          <t>Control de cancelaciones de viajes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3" t="n"/>
    </row>
    <row r="2">
      <c r="A2" s="19" t="inlineStr">
        <is>
          <t>Las celdas en crema son editables. Los avisos solicitan una comprobación humana.</t>
        </is>
      </c>
    </row>
    <row r="3" ht="34" customHeight="1">
      <c r="A3" s="6" t="inlineStr">
        <is>
          <t>Expediente</t>
        </is>
      </c>
      <c r="B3" s="6" t="inlineStr">
        <is>
          <t>Fecha de salida</t>
        </is>
      </c>
      <c r="C3" s="6" t="inlineStr">
        <is>
          <t>Viajero</t>
        </is>
      </c>
      <c r="D3" s="6" t="inlineStr">
        <is>
          <t>Servicio</t>
        </is>
      </c>
      <c r="E3" s="6" t="inlineStr">
        <is>
          <t>Proveedor</t>
        </is>
      </c>
      <c r="F3" s="6" t="inlineStr">
        <is>
          <t>Fecha de solicitud</t>
        </is>
      </c>
      <c r="G3" s="6" t="inlineStr">
        <is>
          <t>Motivo</t>
        </is>
      </c>
      <c r="H3" s="6" t="inlineStr">
        <is>
          <t>Cantidad afectada</t>
        </is>
      </c>
      <c r="I3" s="6" t="inlineStr">
        <is>
          <t>Unidad</t>
        </is>
      </c>
      <c r="J3" s="6" t="inlineStr">
        <is>
          <t>Importe reservado</t>
        </is>
      </c>
      <c r="K3" s="6" t="inlineStr">
        <is>
          <t>Cargo de cancelación</t>
        </is>
      </c>
      <c r="L3" s="6" t="inlineStr">
        <is>
          <t>Reembolso previsto</t>
        </is>
      </c>
      <c r="M3" s="6" t="inlineStr">
        <is>
          <t>Responsable</t>
        </is>
      </c>
      <c r="N3" s="6" t="inlineStr">
        <is>
          <t>Estado</t>
        </is>
      </c>
      <c r="O3" s="6" t="inlineStr">
        <is>
          <t>Tarea de cierre</t>
        </is>
      </c>
      <c r="P3" s="6" t="inlineStr">
        <is>
          <t>Fecha límite de cierre</t>
        </is>
      </c>
      <c r="Q3" s="6" t="inlineStr">
        <is>
          <t>Días de antelación</t>
        </is>
      </c>
      <c r="R3" s="6" t="inlineStr">
        <is>
          <t>% de cargo</t>
        </is>
      </c>
      <c r="S3" s="6" t="inlineStr">
        <is>
          <t>Aviso de revisión</t>
        </is>
      </c>
    </row>
    <row r="4">
      <c r="A4" s="20" t="inlineStr">
        <is>
          <t>FIC-CAN-2026-001</t>
        </is>
      </c>
      <c r="B4" s="40" t="n">
        <v>46316</v>
      </c>
      <c r="C4" s="20" t="inlineStr">
        <is>
          <t>Viajera Ficticia Alfa</t>
        </is>
      </c>
      <c r="D4" s="20" t="inlineStr">
        <is>
          <t>Alojamiento ficticio</t>
        </is>
      </c>
      <c r="E4" s="20" t="inlineStr">
        <is>
          <t>Hotel Ficticio Bruma, S.L.</t>
        </is>
      </c>
      <c r="F4" s="40" t="n">
        <v>46274</v>
      </c>
      <c r="G4" s="20" t="inlineStr">
        <is>
          <t>Cambio personal</t>
        </is>
      </c>
      <c r="H4" s="22" t="n">
        <v>4</v>
      </c>
      <c r="I4" s="23" t="inlineStr">
        <is>
          <t>noches</t>
        </is>
      </c>
      <c r="J4" s="41" t="n">
        <v>1200</v>
      </c>
      <c r="K4" s="41" t="n">
        <v>120</v>
      </c>
      <c r="L4" s="35">
        <f>IF(OR(A4="",NOT(ISNUMBER(J4)),NOT(ISNUMBER(K4))),"",IFERROR(MAX(0,J4-K4),""))</f>
        <v/>
      </c>
      <c r="M4" s="20" t="inlineStr">
        <is>
          <t>Responsable Ficticio Ámbar</t>
        </is>
      </c>
      <c r="N4" s="23" t="inlineStr">
        <is>
          <t>En revisión</t>
        </is>
      </c>
      <c r="O4" s="20" t="inlineStr">
        <is>
          <t>Revisar cargo</t>
        </is>
      </c>
      <c r="P4" s="42">
        <f>IF(OR(A4="",NOT(ISNUMBER(F4)),NOT(ISNUMBER('Parámetros'!$B$6))),"",IFERROR(F4+'Parámetros'!$B$6,""))</f>
        <v/>
      </c>
      <c r="Q4" s="26">
        <f>IF(OR(A4="",NOT(ISNUMBER(B4)),NOT(ISNUMBER(F4))),"",IFERROR(B4-F4,""))</f>
        <v/>
      </c>
      <c r="R4" s="37">
        <f>IF(OR(A4="",NOT(ISNUMBER(J4)),NOT(ISNUMBER(K4)),J4=0),"",IFERROR(K4/J4,""))</f>
        <v/>
      </c>
      <c r="S4" s="7">
        <f>IF(A4="","",IF(AND(ISNUMBER(F4),F4&gt;TODAY()),"Comprobar fecha de solicitud futura",IF(AND(ISNUMBER(B4),ISNUMBER(F4),B4&lt;F4),"Comprobar solicitud posterior a la salida",IF(AND(ISNUMBER(J4),ISNUMBER(K4),K4&gt;J4),"Comprobar cargo superior al importe",IF(AND(ISNUMBER(R4),ISNUMBER('Parámetros'!$B$8),R4&gt;'Parámetros'!$B$8),"Comprobar porcentaje de cargo",IF(AND(N4&lt;&gt;"Cerrada",ISNUMBER(P4),P4&lt;TODAY()),"Plazo de cierre vencido",IF(AND(N4="Cerrada",O4&lt;&gt;""),"Comprobar tarea antes de cerrar","")))))))</f>
        <v/>
      </c>
    </row>
    <row r="5">
      <c r="A5" s="20" t="inlineStr">
        <is>
          <t>FIC-CAN-2026-002</t>
        </is>
      </c>
      <c r="B5" s="40" t="n">
        <v>46290</v>
      </c>
      <c r="C5" s="20" t="inlineStr">
        <is>
          <t>Viajero Ficticio Beta</t>
        </is>
      </c>
      <c r="D5" s="20" t="inlineStr">
        <is>
          <t>Circuito ficticio</t>
        </is>
      </c>
      <c r="E5" s="20" t="inlineStr">
        <is>
          <t>Circuitos Ficticios Niebla, S.L.</t>
        </is>
      </c>
      <c r="F5" s="40" t="n">
        <v>46264</v>
      </c>
      <c r="G5" s="20" t="inlineStr">
        <is>
          <t>Cambio de participantes</t>
        </is>
      </c>
      <c r="H5" s="22" t="n">
        <v>2</v>
      </c>
      <c r="I5" s="23" t="inlineStr">
        <is>
          <t>personas</t>
        </is>
      </c>
      <c r="J5" s="41" t="n">
        <v>850</v>
      </c>
      <c r="K5" s="41" t="n">
        <v>210</v>
      </c>
      <c r="L5" s="34">
        <f>IF(OR(A5="",NOT(ISNUMBER(J5)),NOT(ISNUMBER(K5))),"",IFERROR(MAX(0,J5-K5),""))</f>
        <v/>
      </c>
      <c r="M5" s="20" t="inlineStr">
        <is>
          <t>Responsable Ficticia Brisa</t>
        </is>
      </c>
      <c r="N5" s="23" t="inlineStr">
        <is>
          <t>Pendiente proveedor</t>
        </is>
      </c>
      <c r="O5" s="20" t="inlineStr">
        <is>
          <t>Confirmar abono</t>
        </is>
      </c>
      <c r="P5" s="43">
        <f>IF(OR(A5="",NOT(ISNUMBER(F5)),NOT(ISNUMBER('Parámetros'!$B$6))),"",IFERROR(F5+'Parámetros'!$B$6,""))</f>
        <v/>
      </c>
      <c r="Q5" s="28">
        <f>IF(OR(A5="",NOT(ISNUMBER(B5)),NOT(ISNUMBER(F5))),"",IFERROR(B5-F5,""))</f>
        <v/>
      </c>
      <c r="R5" s="39">
        <f>IF(OR(A5="",NOT(ISNUMBER(J5)),NOT(ISNUMBER(K5)),J5=0),"",IFERROR(K5/J5,""))</f>
        <v/>
      </c>
      <c r="S5" s="9">
        <f>IF(A5="","",IF(AND(ISNUMBER(F5),F5&gt;TODAY()),"Comprobar fecha de solicitud futura",IF(AND(ISNUMBER(B5),ISNUMBER(F5),B5&lt;F5),"Comprobar solicitud posterior a la salida",IF(AND(ISNUMBER(J5),ISNUMBER(K5),K5&gt;J5),"Comprobar cargo superior al importe",IF(AND(ISNUMBER(R5),ISNUMBER('Parámetros'!$B$8),R5&gt;'Parámetros'!$B$8),"Comprobar porcentaje de cargo",IF(AND(N5&lt;&gt;"Cerrada",ISNUMBER(P5),P5&lt;TODAY()),"Plazo de cierre vencido",IF(AND(N5="Cerrada",O5&lt;&gt;""),"Comprobar tarea antes de cerrar","")))))))</f>
        <v/>
      </c>
    </row>
    <row r="6">
      <c r="A6" s="20" t="inlineStr">
        <is>
          <t>FIC-CAN-2026-003</t>
        </is>
      </c>
      <c r="B6" s="40" t="n">
        <v>46396</v>
      </c>
      <c r="C6" s="20" t="inlineStr">
        <is>
          <t>Grupo Ficticio Gamma</t>
        </is>
      </c>
      <c r="D6" s="20" t="inlineStr">
        <is>
          <t>Excursión ficticia</t>
        </is>
      </c>
      <c r="E6" s="20" t="inlineStr">
        <is>
          <t>Excursiones Ficticias Faro, S.L.</t>
        </is>
      </c>
      <c r="F6" s="40" t="n">
        <v>46276</v>
      </c>
      <c r="G6" s="20" t="inlineStr">
        <is>
          <t>Duplicidad ficticia</t>
        </is>
      </c>
      <c r="H6" s="22" t="n">
        <v>5</v>
      </c>
      <c r="I6" s="23" t="inlineStr">
        <is>
          <t>personas</t>
        </is>
      </c>
      <c r="J6" s="41" t="n">
        <v>300</v>
      </c>
      <c r="K6" s="41" t="n">
        <v>0</v>
      </c>
      <c r="L6" s="35">
        <f>IF(OR(A6="",NOT(ISNUMBER(J6)),NOT(ISNUMBER(K6))),"",IFERROR(MAX(0,J6-K6),""))</f>
        <v/>
      </c>
      <c r="M6" s="20" t="inlineStr">
        <is>
          <t>Responsable Ficticio Cobalto</t>
        </is>
      </c>
      <c r="N6" s="23" t="inlineStr">
        <is>
          <t>Registrada</t>
        </is>
      </c>
      <c r="O6" s="20" t="inlineStr">
        <is>
          <t>Actualizar expediente</t>
        </is>
      </c>
      <c r="P6" s="42">
        <f>IF(OR(A6="",NOT(ISNUMBER(F6)),NOT(ISNUMBER('Parámetros'!$B$6))),"",IFERROR(F6+'Parámetros'!$B$6,""))</f>
        <v/>
      </c>
      <c r="Q6" s="26">
        <f>IF(OR(A6="",NOT(ISNUMBER(B6)),NOT(ISNUMBER(F6))),"",IFERROR(B6-F6,""))</f>
        <v/>
      </c>
      <c r="R6" s="37">
        <f>IF(OR(A6="",NOT(ISNUMBER(J6)),NOT(ISNUMBER(K6)),J6=0),"",IFERROR(K6/J6,""))</f>
        <v/>
      </c>
      <c r="S6" s="7">
        <f>IF(A6="","",IF(AND(ISNUMBER(F6),F6&gt;TODAY()),"Comprobar fecha de solicitud futura",IF(AND(ISNUMBER(B6),ISNUMBER(F6),B6&lt;F6),"Comprobar solicitud posterior a la salida",IF(AND(ISNUMBER(J6),ISNUMBER(K6),K6&gt;J6),"Comprobar cargo superior al importe",IF(AND(ISNUMBER(R6),ISNUMBER('Parámetros'!$B$8),R6&gt;'Parámetros'!$B$8),"Comprobar porcentaje de cargo",IF(AND(N6&lt;&gt;"Cerrada",ISNUMBER(P6),P6&lt;TODAY()),"Plazo de cierre vencido",IF(AND(N6="Cerrada",O6&lt;&gt;""),"Comprobar tarea antes de cerrar","")))))))</f>
        <v/>
      </c>
    </row>
    <row r="7">
      <c r="A7" s="20" t="inlineStr">
        <is>
          <t>FIC-CAN-2026-004</t>
        </is>
      </c>
      <c r="B7" s="40" t="n">
        <v>46284</v>
      </c>
      <c r="C7" s="20" t="inlineStr">
        <is>
          <t>Viajera Ficticia Delta</t>
        </is>
      </c>
      <c r="D7" s="20" t="inlineStr">
        <is>
          <t>Traslado ficticio</t>
        </is>
      </c>
      <c r="E7" s="20" t="inlineStr">
        <is>
          <t>Traslados Ficticios Horizonte, S.L.</t>
        </is>
      </c>
      <c r="F7" s="40" t="n">
        <v>46275</v>
      </c>
      <c r="G7" s="20" t="inlineStr">
        <is>
          <t>Error de fecha</t>
        </is>
      </c>
      <c r="H7" s="22" t="n">
        <v>3</v>
      </c>
      <c r="I7" s="23" t="inlineStr">
        <is>
          <t>personas</t>
        </is>
      </c>
      <c r="J7" s="41" t="n">
        <v>450</v>
      </c>
      <c r="K7" s="41" t="n">
        <v>500</v>
      </c>
      <c r="L7" s="34">
        <f>IF(OR(A7="",NOT(ISNUMBER(J7)),NOT(ISNUMBER(K7))),"",IFERROR(MAX(0,J7-K7),""))</f>
        <v/>
      </c>
      <c r="M7" s="20" t="inlineStr">
        <is>
          <t>Responsable Ficticia Duna</t>
        </is>
      </c>
      <c r="N7" s="23" t="inlineStr">
        <is>
          <t>En revisión</t>
        </is>
      </c>
      <c r="O7" s="20" t="inlineStr">
        <is>
          <t>Revisar cargo</t>
        </is>
      </c>
      <c r="P7" s="43">
        <f>IF(OR(A7="",NOT(ISNUMBER(F7)),NOT(ISNUMBER('Parámetros'!$B$6))),"",IFERROR(F7+'Parámetros'!$B$6,""))</f>
        <v/>
      </c>
      <c r="Q7" s="28">
        <f>IF(OR(A7="",NOT(ISNUMBER(B7)),NOT(ISNUMBER(F7))),"",IFERROR(B7-F7,""))</f>
        <v/>
      </c>
      <c r="R7" s="39">
        <f>IF(OR(A7="",NOT(ISNUMBER(J7)),NOT(ISNUMBER(K7)),J7=0),"",IFERROR(K7/J7,""))</f>
        <v/>
      </c>
      <c r="S7" s="9">
        <f>IF(A7="","",IF(AND(ISNUMBER(F7),F7&gt;TODAY()),"Comprobar fecha de solicitud futura",IF(AND(ISNUMBER(B7),ISNUMBER(F7),B7&lt;F7),"Comprobar solicitud posterior a la salida",IF(AND(ISNUMBER(J7),ISNUMBER(K7),K7&gt;J7),"Comprobar cargo superior al importe",IF(AND(ISNUMBER(R7),ISNUMBER('Parámetros'!$B$8),R7&gt;'Parámetros'!$B$8),"Comprobar porcentaje de cargo",IF(AND(N7&lt;&gt;"Cerrada",ISNUMBER(P7),P7&lt;TODAY()),"Plazo de cierre vencido",IF(AND(N7="Cerrada",O7&lt;&gt;""),"Comprobar tarea antes de cerrar","")))))))</f>
        <v/>
      </c>
    </row>
    <row r="8">
      <c r="A8" s="20" t="inlineStr">
        <is>
          <t>FIC-CAN-2026-005</t>
        </is>
      </c>
      <c r="B8" s="40" t="n">
        <v>46336</v>
      </c>
      <c r="C8" s="20" t="inlineStr">
        <is>
          <t>Viajero Ficticio Épsilon</t>
        </is>
      </c>
      <c r="D8" s="20" t="inlineStr">
        <is>
          <t>Vuelo chárter ficticio</t>
        </is>
      </c>
      <c r="E8" s="20" t="inlineStr">
        <is>
          <t>Aerolínea Ficticia Boreal, S.L.</t>
        </is>
      </c>
      <c r="F8" s="40" t="n">
        <v>46267</v>
      </c>
      <c r="G8" s="20" t="inlineStr">
        <is>
          <t>Cambio personal</t>
        </is>
      </c>
      <c r="H8" s="22" t="n">
        <v>2</v>
      </c>
      <c r="I8" s="23" t="inlineStr">
        <is>
          <t>personas</t>
        </is>
      </c>
      <c r="J8" s="41" t="n">
        <v>1600</v>
      </c>
      <c r="K8" s="41" t="n">
        <v>160</v>
      </c>
      <c r="L8" s="35">
        <f>IF(OR(A8="",NOT(ISNUMBER(J8)),NOT(ISNUMBER(K8))),"",IFERROR(MAX(0,J8-K8),""))</f>
        <v/>
      </c>
      <c r="M8" s="20" t="inlineStr">
        <is>
          <t>Responsable Ficticio Ámbar</t>
        </is>
      </c>
      <c r="N8" s="23" t="inlineStr">
        <is>
          <t>Cerrada</t>
        </is>
      </c>
      <c r="O8" s="20" t="inlineStr"/>
      <c r="P8" s="42">
        <f>IF(OR(A8="",NOT(ISNUMBER(F8)),NOT(ISNUMBER('Parámetros'!$B$6))),"",IFERROR(F8+'Parámetros'!$B$6,""))</f>
        <v/>
      </c>
      <c r="Q8" s="26">
        <f>IF(OR(A8="",NOT(ISNUMBER(B8)),NOT(ISNUMBER(F8))),"",IFERROR(B8-F8,""))</f>
        <v/>
      </c>
      <c r="R8" s="37">
        <f>IF(OR(A8="",NOT(ISNUMBER(J8)),NOT(ISNUMBER(K8)),J8=0),"",IFERROR(K8/J8,""))</f>
        <v/>
      </c>
      <c r="S8" s="7">
        <f>IF(A8="","",IF(AND(ISNUMBER(F8),F8&gt;TODAY()),"Comprobar fecha de solicitud futura",IF(AND(ISNUMBER(B8),ISNUMBER(F8),B8&lt;F8),"Comprobar solicitud posterior a la salida",IF(AND(ISNUMBER(J8),ISNUMBER(K8),K8&gt;J8),"Comprobar cargo superior al importe",IF(AND(ISNUMBER(R8),ISNUMBER('Parámetros'!$B$8),R8&gt;'Parámetros'!$B$8),"Comprobar porcentaje de cargo",IF(AND(N8&lt;&gt;"Cerrada",ISNUMBER(P8),P8&lt;TODAY()),"Plazo de cierre vencido",IF(AND(N8="Cerrada",O8&lt;&gt;""),"Comprobar tarea antes de cerrar","")))))))</f>
        <v/>
      </c>
    </row>
    <row r="9">
      <c r="A9" s="20" t="inlineStr">
        <is>
          <t>FIC-CAN-2026-006</t>
        </is>
      </c>
      <c r="B9" s="40" t="n">
        <v>46274</v>
      </c>
      <c r="C9" s="20" t="inlineStr">
        <is>
          <t>Viajera Ficticia Zeta</t>
        </is>
      </c>
      <c r="D9" s="20" t="inlineStr">
        <is>
          <t>Excursión ficticia</t>
        </is>
      </c>
      <c r="E9" s="20" t="inlineStr">
        <is>
          <t>Actividades Ficticias Lumbre, S.L.</t>
        </is>
      </c>
      <c r="F9" s="40" t="n">
        <v>46276</v>
      </c>
      <c r="G9" s="20" t="inlineStr">
        <is>
          <t>Otras causas</t>
        </is>
      </c>
      <c r="H9" s="22" t="n">
        <v>2</v>
      </c>
      <c r="I9" s="23" t="inlineStr">
        <is>
          <t>personas</t>
        </is>
      </c>
      <c r="J9" s="41" t="n">
        <v>220</v>
      </c>
      <c r="K9" s="41" t="n">
        <v>66</v>
      </c>
      <c r="L9" s="34">
        <f>IF(OR(A9="",NOT(ISNUMBER(J9)),NOT(ISNUMBER(K9))),"",IFERROR(MAX(0,J9-K9),""))</f>
        <v/>
      </c>
      <c r="M9" s="20" t="inlineStr">
        <is>
          <t>Responsable Ficticia Brisa</t>
        </is>
      </c>
      <c r="N9" s="23" t="inlineStr">
        <is>
          <t>Registrada</t>
        </is>
      </c>
      <c r="O9" s="20" t="inlineStr">
        <is>
          <t>Actualizar expediente</t>
        </is>
      </c>
      <c r="P9" s="43">
        <f>IF(OR(A9="",NOT(ISNUMBER(F9)),NOT(ISNUMBER('Parámetros'!$B$6))),"",IFERROR(F9+'Parámetros'!$B$6,""))</f>
        <v/>
      </c>
      <c r="Q9" s="28">
        <f>IF(OR(A9="",NOT(ISNUMBER(B9)),NOT(ISNUMBER(F9))),"",IFERROR(B9-F9,""))</f>
        <v/>
      </c>
      <c r="R9" s="39">
        <f>IF(OR(A9="",NOT(ISNUMBER(J9)),NOT(ISNUMBER(K9)),J9=0),"",IFERROR(K9/J9,""))</f>
        <v/>
      </c>
      <c r="S9" s="9">
        <f>IF(A9="","",IF(AND(ISNUMBER(F9),F9&gt;TODAY()),"Comprobar fecha de solicitud futura",IF(AND(ISNUMBER(B9),ISNUMBER(F9),B9&lt;F9),"Comprobar solicitud posterior a la salida",IF(AND(ISNUMBER(J9),ISNUMBER(K9),K9&gt;J9),"Comprobar cargo superior al importe",IF(AND(ISNUMBER(R9),ISNUMBER('Parámetros'!$B$8),R9&gt;'Parámetros'!$B$8),"Comprobar porcentaje de cargo",IF(AND(N9&lt;&gt;"Cerrada",ISNUMBER(P9),P9&lt;TODAY()),"Plazo de cierre vencido",IF(AND(N9="Cerrada",O9&lt;&gt;""),"Comprobar tarea antes de cerrar","")))))))</f>
        <v/>
      </c>
    </row>
    <row r="10">
      <c r="A10" s="20" t="inlineStr">
        <is>
          <t>FIC-CAN-2026-007</t>
        </is>
      </c>
      <c r="B10" s="40" t="n">
        <v>46476</v>
      </c>
      <c r="C10" s="20" t="inlineStr">
        <is>
          <t>Grupo Ficticio Eta</t>
        </is>
      </c>
      <c r="D10" s="20" t="inlineStr">
        <is>
          <t>Circuito ficticio</t>
        </is>
      </c>
      <c r="E10" s="20" t="inlineStr">
        <is>
          <t>Rutas Ficticias Celeste, S.L.</t>
        </is>
      </c>
      <c r="F10" s="40" t="n">
        <v>46256</v>
      </c>
      <c r="G10" s="20" t="inlineStr">
        <is>
          <t>Proveedor ficticio no disponible</t>
        </is>
      </c>
      <c r="H10" s="22" t="n">
        <v>6</v>
      </c>
      <c r="I10" s="23" t="inlineStr">
        <is>
          <t>personas</t>
        </is>
      </c>
      <c r="J10" s="41" t="n">
        <v>2400</v>
      </c>
      <c r="K10" s="41" t="n">
        <v>1200</v>
      </c>
      <c r="L10" s="35">
        <f>IF(OR(A10="",NOT(ISNUMBER(J10)),NOT(ISNUMBER(K10))),"",IFERROR(MAX(0,J10-K10),""))</f>
        <v/>
      </c>
      <c r="M10" s="20" t="inlineStr">
        <is>
          <t>Responsable Ficticio Cobalto</t>
        </is>
      </c>
      <c r="N10" s="23" t="inlineStr">
        <is>
          <t>Pendiente proveedor</t>
        </is>
      </c>
      <c r="O10" s="20" t="inlineStr">
        <is>
          <t>Confirmar abono</t>
        </is>
      </c>
      <c r="P10" s="42">
        <f>IF(OR(A10="",NOT(ISNUMBER(F10)),NOT(ISNUMBER('Parámetros'!$B$6))),"",IFERROR(F10+'Parámetros'!$B$6,""))</f>
        <v/>
      </c>
      <c r="Q10" s="26">
        <f>IF(OR(A10="",NOT(ISNUMBER(B10)),NOT(ISNUMBER(F10))),"",IFERROR(B10-F10,""))</f>
        <v/>
      </c>
      <c r="R10" s="37">
        <f>IF(OR(A10="",NOT(ISNUMBER(J10)),NOT(ISNUMBER(K10)),J10=0),"",IFERROR(K10/J10,""))</f>
        <v/>
      </c>
      <c r="S10" s="7">
        <f>IF(A10="","",IF(AND(ISNUMBER(F10),F10&gt;TODAY()),"Comprobar fecha de solicitud futura",IF(AND(ISNUMBER(B10),ISNUMBER(F10),B10&lt;F10),"Comprobar solicitud posterior a la salida",IF(AND(ISNUMBER(J10),ISNUMBER(K10),K10&gt;J10),"Comprobar cargo superior al importe",IF(AND(ISNUMBER(R10),ISNUMBER('Parámetros'!$B$8),R10&gt;'Parámetros'!$B$8),"Comprobar porcentaje de cargo",IF(AND(N10&lt;&gt;"Cerrada",ISNUMBER(P10),P10&lt;TODAY()),"Plazo de cierre vencido",IF(AND(N10="Cerrada",O10&lt;&gt;""),"Comprobar tarea antes de cerrar","")))))))</f>
        <v/>
      </c>
    </row>
    <row r="11">
      <c r="A11" s="20" t="inlineStr">
        <is>
          <t>FIC-CAN-2026-008</t>
        </is>
      </c>
      <c r="B11" s="40" t="n">
        <v>46366</v>
      </c>
      <c r="C11" s="20" t="inlineStr">
        <is>
          <t>Viajera Ficticia Theta</t>
        </is>
      </c>
      <c r="D11" s="20" t="inlineStr">
        <is>
          <t>Alojamiento ficticio</t>
        </is>
      </c>
      <c r="E11" s="20" t="inlineStr">
        <is>
          <t>Apartamentos Ficticios Salina, S.L.</t>
        </is>
      </c>
      <c r="F11" s="40" t="n">
        <v>46272</v>
      </c>
      <c r="G11" s="20" t="inlineStr">
        <is>
          <t>Cambio personal</t>
        </is>
      </c>
      <c r="H11" s="22" t="n">
        <v>5</v>
      </c>
      <c r="I11" s="23" t="inlineStr">
        <is>
          <t>noches</t>
        </is>
      </c>
      <c r="J11" s="41" t="n">
        <v>975</v>
      </c>
      <c r="K11" s="41" t="n">
        <v>97.5</v>
      </c>
      <c r="L11" s="34">
        <f>IF(OR(A11="",NOT(ISNUMBER(J11)),NOT(ISNUMBER(K11))),"",IFERROR(MAX(0,J11-K11),""))</f>
        <v/>
      </c>
      <c r="M11" s="20" t="inlineStr">
        <is>
          <t>Responsable Ficticia Duna</t>
        </is>
      </c>
      <c r="N11" s="23" t="inlineStr">
        <is>
          <t>Cerrada</t>
        </is>
      </c>
      <c r="O11" s="20" t="inlineStr">
        <is>
          <t>Archivar justificante ficticio</t>
        </is>
      </c>
      <c r="P11" s="43">
        <f>IF(OR(A11="",NOT(ISNUMBER(F11)),NOT(ISNUMBER('Parámetros'!$B$6))),"",IFERROR(F11+'Parámetros'!$B$6,""))</f>
        <v/>
      </c>
      <c r="Q11" s="28">
        <f>IF(OR(A11="",NOT(ISNUMBER(B11)),NOT(ISNUMBER(F11))),"",IFERROR(B11-F11,""))</f>
        <v/>
      </c>
      <c r="R11" s="39">
        <f>IF(OR(A11="",NOT(ISNUMBER(J11)),NOT(ISNUMBER(K11)),J11=0),"",IFERROR(K11/J11,""))</f>
        <v/>
      </c>
      <c r="S11" s="9">
        <f>IF(A11="","",IF(AND(ISNUMBER(F11),F11&gt;TODAY()),"Comprobar fecha de solicitud futura",IF(AND(ISNUMBER(B11),ISNUMBER(F11),B11&lt;F11),"Comprobar solicitud posterior a la salida",IF(AND(ISNUMBER(J11),ISNUMBER(K11),K11&gt;J11),"Comprobar cargo superior al importe",IF(AND(ISNUMBER(R11),ISNUMBER('Parámetros'!$B$8),R11&gt;'Parámetros'!$B$8),"Comprobar porcentaje de cargo",IF(AND(N11&lt;&gt;"Cerrada",ISNUMBER(P11),P11&lt;TODAY()),"Plazo de cierre vencido",IF(AND(N11="Cerrada",O11&lt;&gt;""),"Comprobar tarea antes de cerrar","")))))))</f>
        <v/>
      </c>
    </row>
    <row r="12">
      <c r="A12" s="20" t="inlineStr">
        <is>
          <t>FIC-CAN-2026-009</t>
        </is>
      </c>
      <c r="B12" s="40" t="n">
        <v>46277</v>
      </c>
      <c r="C12" s="20" t="inlineStr">
        <is>
          <t>Viajero Ficticio Iota</t>
        </is>
      </c>
      <c r="D12" s="20" t="inlineStr">
        <is>
          <t>Traslado ficticio</t>
        </is>
      </c>
      <c r="E12" s="20" t="inlineStr">
        <is>
          <t>Movilidad Ficticia Prisma, S.L.</t>
        </is>
      </c>
      <c r="F12" s="40" t="n">
        <v>46276</v>
      </c>
      <c r="G12" s="20" t="inlineStr">
        <is>
          <t>Error de fecha</t>
        </is>
      </c>
      <c r="H12" s="22" t="n">
        <v>1</v>
      </c>
      <c r="I12" s="23" t="inlineStr">
        <is>
          <t>servicios</t>
        </is>
      </c>
      <c r="J12" s="41" t="n">
        <v>180</v>
      </c>
      <c r="K12" s="41" t="n">
        <v>180</v>
      </c>
      <c r="L12" s="35">
        <f>IF(OR(A12="",NOT(ISNUMBER(J12)),NOT(ISNUMBER(K12))),"",IFERROR(MAX(0,J12-K12),""))</f>
        <v/>
      </c>
      <c r="M12" s="20" t="inlineStr">
        <is>
          <t>Responsable Ficticio Ámbar</t>
        </is>
      </c>
      <c r="N12" s="23" t="inlineStr">
        <is>
          <t>Registrada</t>
        </is>
      </c>
      <c r="O12" s="20" t="inlineStr">
        <is>
          <t>Revisar cargo</t>
        </is>
      </c>
      <c r="P12" s="42">
        <f>IF(OR(A12="",NOT(ISNUMBER(F12)),NOT(ISNUMBER('Parámetros'!$B$6))),"",IFERROR(F12+'Parámetros'!$B$6,""))</f>
        <v/>
      </c>
      <c r="Q12" s="26">
        <f>IF(OR(A12="",NOT(ISNUMBER(B12)),NOT(ISNUMBER(F12))),"",IFERROR(B12-F12,""))</f>
        <v/>
      </c>
      <c r="R12" s="37">
        <f>IF(OR(A12="",NOT(ISNUMBER(J12)),NOT(ISNUMBER(K12)),J12=0),"",IFERROR(K12/J12,""))</f>
        <v/>
      </c>
      <c r="S12" s="7">
        <f>IF(A12="","",IF(AND(ISNUMBER(F12),F12&gt;TODAY()),"Comprobar fecha de solicitud futura",IF(AND(ISNUMBER(B12),ISNUMBER(F12),B12&lt;F12),"Comprobar solicitud posterior a la salida",IF(AND(ISNUMBER(J12),ISNUMBER(K12),K12&gt;J12),"Comprobar cargo superior al importe",IF(AND(ISNUMBER(R12),ISNUMBER('Parámetros'!$B$8),R12&gt;'Parámetros'!$B$8),"Comprobar porcentaje de cargo",IF(AND(N12&lt;&gt;"Cerrada",ISNUMBER(P12),P12&lt;TODAY()),"Plazo de cierre vencido",IF(AND(N12="Cerrada",O12&lt;&gt;""),"Comprobar tarea antes de cerrar","")))))))</f>
        <v/>
      </c>
    </row>
    <row r="13">
      <c r="A13" s="20" t="inlineStr">
        <is>
          <t>FIC-CAN-2026-010</t>
        </is>
      </c>
      <c r="B13" s="40" t="n">
        <v>46641</v>
      </c>
      <c r="C13" s="20" t="inlineStr">
        <is>
          <t>Grupo Ficticio Kappa</t>
        </is>
      </c>
      <c r="D13" s="20" t="inlineStr">
        <is>
          <t>Vuelo chárter ficticio</t>
        </is>
      </c>
      <c r="E13" s="20" t="inlineStr">
        <is>
          <t>Operador Ficticio Aurora, S.L.</t>
        </is>
      </c>
      <c r="F13" s="40" t="n">
        <v>46276</v>
      </c>
      <c r="G13" s="20" t="inlineStr">
        <is>
          <t>Cambio de participantes</t>
        </is>
      </c>
      <c r="H13" s="22" t="n">
        <v>8</v>
      </c>
      <c r="I13" s="23" t="inlineStr">
        <is>
          <t>personas</t>
        </is>
      </c>
      <c r="J13" s="41" t="n">
        <v>3200</v>
      </c>
      <c r="K13" s="41" t="n">
        <v>0</v>
      </c>
      <c r="L13" s="34">
        <f>IF(OR(A13="",NOT(ISNUMBER(J13)),NOT(ISNUMBER(K13))),"",IFERROR(MAX(0,J13-K13),""))</f>
        <v/>
      </c>
      <c r="M13" s="20" t="inlineStr">
        <is>
          <t>Responsable Ficticia Brisa</t>
        </is>
      </c>
      <c r="N13" s="23" t="inlineStr">
        <is>
          <t>En revisión</t>
        </is>
      </c>
      <c r="O13" s="20" t="inlineStr">
        <is>
          <t>Cerrar documentación</t>
        </is>
      </c>
      <c r="P13" s="43">
        <f>IF(OR(A13="",NOT(ISNUMBER(F13)),NOT(ISNUMBER('Parámetros'!$B$6))),"",IFERROR(F13+'Parámetros'!$B$6,""))</f>
        <v/>
      </c>
      <c r="Q13" s="28">
        <f>IF(OR(A13="",NOT(ISNUMBER(B13)),NOT(ISNUMBER(F13))),"",IFERROR(B13-F13,""))</f>
        <v/>
      </c>
      <c r="R13" s="39">
        <f>IF(OR(A13="",NOT(ISNUMBER(J13)),NOT(ISNUMBER(K13)),J13=0),"",IFERROR(K13/J13,""))</f>
        <v/>
      </c>
      <c r="S13" s="9">
        <f>IF(A13="","",IF(AND(ISNUMBER(F13),F13&gt;TODAY()),"Comprobar fecha de solicitud futura",IF(AND(ISNUMBER(B13),ISNUMBER(F13),B13&lt;F13),"Comprobar solicitud posterior a la salida",IF(AND(ISNUMBER(J13),ISNUMBER(K13),K13&gt;J13),"Comprobar cargo superior al importe",IF(AND(ISNUMBER(R13),ISNUMBER('Parámetros'!$B$8),R13&gt;'Parámetros'!$B$8),"Comprobar porcentaje de cargo",IF(AND(N13&lt;&gt;"Cerrada",ISNUMBER(P13),P13&lt;TODAY()),"Plazo de cierre vencido",IF(AND(N13="Cerrada",O13&lt;&gt;""),"Comprobar tarea antes de cerrar","")))))))</f>
        <v/>
      </c>
    </row>
    <row r="14">
      <c r="A14" s="20" t="n"/>
      <c r="B14" s="40" t="n"/>
      <c r="C14" s="20" t="n"/>
      <c r="D14" s="20" t="n"/>
      <c r="E14" s="20" t="n"/>
      <c r="F14" s="40" t="n"/>
      <c r="G14" s="20" t="n"/>
      <c r="H14" s="22" t="n"/>
      <c r="I14" s="23" t="n"/>
      <c r="J14" s="41" t="n"/>
      <c r="K14" s="41" t="n"/>
      <c r="L14" s="35">
        <f>IF(OR(A14="",NOT(ISNUMBER(J14)),NOT(ISNUMBER(K14))),"",IFERROR(MAX(0,J14-K14),""))</f>
        <v/>
      </c>
      <c r="M14" s="20" t="n"/>
      <c r="N14" s="23" t="n"/>
      <c r="O14" s="20" t="n"/>
      <c r="P14" s="42">
        <f>IF(OR(A14="",NOT(ISNUMBER(F14)),NOT(ISNUMBER('Parámetros'!$B$6))),"",IFERROR(F14+'Parámetros'!$B$6,""))</f>
        <v/>
      </c>
      <c r="Q14" s="26">
        <f>IF(OR(A14="",NOT(ISNUMBER(B14)),NOT(ISNUMBER(F14))),"",IFERROR(B14-F14,""))</f>
        <v/>
      </c>
      <c r="R14" s="37">
        <f>IF(OR(A14="",NOT(ISNUMBER(J14)),NOT(ISNUMBER(K14)),J14=0),"",IFERROR(K14/J14,""))</f>
        <v/>
      </c>
      <c r="S14" s="7">
        <f>IF(A14="","",IF(AND(ISNUMBER(F14),F14&gt;TODAY()),"Comprobar fecha de solicitud futura",IF(AND(ISNUMBER(B14),ISNUMBER(F14),B14&lt;F14),"Comprobar solicitud posterior a la salida",IF(AND(ISNUMBER(J14),ISNUMBER(K14),K14&gt;J14),"Comprobar cargo superior al importe",IF(AND(ISNUMBER(R14),ISNUMBER('Parámetros'!$B$8),R14&gt;'Parámetros'!$B$8),"Comprobar porcentaje de cargo",IF(AND(N14&lt;&gt;"Cerrada",ISNUMBER(P14),P14&lt;TODAY()),"Plazo de cierre vencido",IF(AND(N14="Cerrada",O14&lt;&gt;""),"Comprobar tarea antes de cerrar","")))))))</f>
        <v/>
      </c>
    </row>
    <row r="15">
      <c r="A15" s="20" t="n"/>
      <c r="B15" s="40" t="n"/>
      <c r="C15" s="20" t="n"/>
      <c r="D15" s="20" t="n"/>
      <c r="E15" s="20" t="n"/>
      <c r="F15" s="40" t="n"/>
      <c r="G15" s="20" t="n"/>
      <c r="H15" s="22" t="n"/>
      <c r="I15" s="23" t="n"/>
      <c r="J15" s="41" t="n"/>
      <c r="K15" s="41" t="n"/>
      <c r="L15" s="34">
        <f>IF(OR(A15="",NOT(ISNUMBER(J15)),NOT(ISNUMBER(K15))),"",IFERROR(MAX(0,J15-K15),""))</f>
        <v/>
      </c>
      <c r="M15" s="20" t="n"/>
      <c r="N15" s="23" t="n"/>
      <c r="O15" s="20" t="n"/>
      <c r="P15" s="43">
        <f>IF(OR(A15="",NOT(ISNUMBER(F15)),NOT(ISNUMBER('Parámetros'!$B$6))),"",IFERROR(F15+'Parámetros'!$B$6,""))</f>
        <v/>
      </c>
      <c r="Q15" s="28">
        <f>IF(OR(A15="",NOT(ISNUMBER(B15)),NOT(ISNUMBER(F15))),"",IFERROR(B15-F15,""))</f>
        <v/>
      </c>
      <c r="R15" s="39">
        <f>IF(OR(A15="",NOT(ISNUMBER(J15)),NOT(ISNUMBER(K15)),J15=0),"",IFERROR(K15/J15,""))</f>
        <v/>
      </c>
      <c r="S15" s="9">
        <f>IF(A15="","",IF(AND(ISNUMBER(F15),F15&gt;TODAY()),"Comprobar fecha de solicitud futura",IF(AND(ISNUMBER(B15),ISNUMBER(F15),B15&lt;F15),"Comprobar solicitud posterior a la salida",IF(AND(ISNUMBER(J15),ISNUMBER(K15),K15&gt;J15),"Comprobar cargo superior al importe",IF(AND(ISNUMBER(R15),ISNUMBER('Parámetros'!$B$8),R15&gt;'Parámetros'!$B$8),"Comprobar porcentaje de cargo",IF(AND(N15&lt;&gt;"Cerrada",ISNUMBER(P15),P15&lt;TODAY()),"Plazo de cierre vencido",IF(AND(N15="Cerrada",O15&lt;&gt;""),"Comprobar tarea antes de cerrar","")))))))</f>
        <v/>
      </c>
    </row>
    <row r="16">
      <c r="A16" s="20" t="n"/>
      <c r="B16" s="40" t="n"/>
      <c r="C16" s="20" t="n"/>
      <c r="D16" s="20" t="n"/>
      <c r="E16" s="20" t="n"/>
      <c r="F16" s="40" t="n"/>
      <c r="G16" s="20" t="n"/>
      <c r="H16" s="22" t="n"/>
      <c r="I16" s="23" t="n"/>
      <c r="J16" s="41" t="n"/>
      <c r="K16" s="41" t="n"/>
      <c r="L16" s="35">
        <f>IF(OR(A16="",NOT(ISNUMBER(J16)),NOT(ISNUMBER(K16))),"",IFERROR(MAX(0,J16-K16),""))</f>
        <v/>
      </c>
      <c r="M16" s="20" t="n"/>
      <c r="N16" s="23" t="n"/>
      <c r="O16" s="20" t="n"/>
      <c r="P16" s="42">
        <f>IF(OR(A16="",NOT(ISNUMBER(F16)),NOT(ISNUMBER('Parámetros'!$B$6))),"",IFERROR(F16+'Parámetros'!$B$6,""))</f>
        <v/>
      </c>
      <c r="Q16" s="26">
        <f>IF(OR(A16="",NOT(ISNUMBER(B16)),NOT(ISNUMBER(F16))),"",IFERROR(B16-F16,""))</f>
        <v/>
      </c>
      <c r="R16" s="37">
        <f>IF(OR(A16="",NOT(ISNUMBER(J16)),NOT(ISNUMBER(K16)),J16=0),"",IFERROR(K16/J16,""))</f>
        <v/>
      </c>
      <c r="S16" s="7">
        <f>IF(A16="","",IF(AND(ISNUMBER(F16),F16&gt;TODAY()),"Comprobar fecha de solicitud futura",IF(AND(ISNUMBER(B16),ISNUMBER(F16),B16&lt;F16),"Comprobar solicitud posterior a la salida",IF(AND(ISNUMBER(J16),ISNUMBER(K16),K16&gt;J16),"Comprobar cargo superior al importe",IF(AND(ISNUMBER(R16),ISNUMBER('Parámetros'!$B$8),R16&gt;'Parámetros'!$B$8),"Comprobar porcentaje de cargo",IF(AND(N16&lt;&gt;"Cerrada",ISNUMBER(P16),P16&lt;TODAY()),"Plazo de cierre vencido",IF(AND(N16="Cerrada",O16&lt;&gt;""),"Comprobar tarea antes de cerrar","")))))))</f>
        <v/>
      </c>
    </row>
    <row r="17">
      <c r="A17" s="20" t="n"/>
      <c r="B17" s="40" t="n"/>
      <c r="C17" s="20" t="n"/>
      <c r="D17" s="20" t="n"/>
      <c r="E17" s="20" t="n"/>
      <c r="F17" s="40" t="n"/>
      <c r="G17" s="20" t="n"/>
      <c r="H17" s="22" t="n"/>
      <c r="I17" s="23" t="n"/>
      <c r="J17" s="41" t="n"/>
      <c r="K17" s="41" t="n"/>
      <c r="L17" s="34">
        <f>IF(OR(A17="",NOT(ISNUMBER(J17)),NOT(ISNUMBER(K17))),"",IFERROR(MAX(0,J17-K17),""))</f>
        <v/>
      </c>
      <c r="M17" s="20" t="n"/>
      <c r="N17" s="23" t="n"/>
      <c r="O17" s="20" t="n"/>
      <c r="P17" s="43">
        <f>IF(OR(A17="",NOT(ISNUMBER(F17)),NOT(ISNUMBER('Parámetros'!$B$6))),"",IFERROR(F17+'Parámetros'!$B$6,""))</f>
        <v/>
      </c>
      <c r="Q17" s="28">
        <f>IF(OR(A17="",NOT(ISNUMBER(B17)),NOT(ISNUMBER(F17))),"",IFERROR(B17-F17,""))</f>
        <v/>
      </c>
      <c r="R17" s="39">
        <f>IF(OR(A17="",NOT(ISNUMBER(J17)),NOT(ISNUMBER(K17)),J17=0),"",IFERROR(K17/J17,""))</f>
        <v/>
      </c>
      <c r="S17" s="9">
        <f>IF(A17="","",IF(AND(ISNUMBER(F17),F17&gt;TODAY()),"Comprobar fecha de solicitud futura",IF(AND(ISNUMBER(B17),ISNUMBER(F17),B17&lt;F17),"Comprobar solicitud posterior a la salida",IF(AND(ISNUMBER(J17),ISNUMBER(K17),K17&gt;J17),"Comprobar cargo superior al importe",IF(AND(ISNUMBER(R17),ISNUMBER('Parámetros'!$B$8),R17&gt;'Parámetros'!$B$8),"Comprobar porcentaje de cargo",IF(AND(N17&lt;&gt;"Cerrada",ISNUMBER(P17),P17&lt;TODAY()),"Plazo de cierre vencido",IF(AND(N17="Cerrada",O17&lt;&gt;""),"Comprobar tarea antes de cerrar","")))))))</f>
        <v/>
      </c>
    </row>
    <row r="18">
      <c r="A18" s="20" t="n"/>
      <c r="B18" s="40" t="n"/>
      <c r="C18" s="20" t="n"/>
      <c r="D18" s="20" t="n"/>
      <c r="E18" s="20" t="n"/>
      <c r="F18" s="40" t="n"/>
      <c r="G18" s="20" t="n"/>
      <c r="H18" s="22" t="n"/>
      <c r="I18" s="23" t="n"/>
      <c r="J18" s="41" t="n"/>
      <c r="K18" s="41" t="n"/>
      <c r="L18" s="35">
        <f>IF(OR(A18="",NOT(ISNUMBER(J18)),NOT(ISNUMBER(K18))),"",IFERROR(MAX(0,J18-K18),""))</f>
        <v/>
      </c>
      <c r="M18" s="20" t="n"/>
      <c r="N18" s="23" t="n"/>
      <c r="O18" s="20" t="n"/>
      <c r="P18" s="42">
        <f>IF(OR(A18="",NOT(ISNUMBER(F18)),NOT(ISNUMBER('Parámetros'!$B$6))),"",IFERROR(F18+'Parámetros'!$B$6,""))</f>
        <v/>
      </c>
      <c r="Q18" s="26">
        <f>IF(OR(A18="",NOT(ISNUMBER(B18)),NOT(ISNUMBER(F18))),"",IFERROR(B18-F18,""))</f>
        <v/>
      </c>
      <c r="R18" s="37">
        <f>IF(OR(A18="",NOT(ISNUMBER(J18)),NOT(ISNUMBER(K18)),J18=0),"",IFERROR(K18/J18,""))</f>
        <v/>
      </c>
      <c r="S18" s="7">
        <f>IF(A18="","",IF(AND(ISNUMBER(F18),F18&gt;TODAY()),"Comprobar fecha de solicitud futura",IF(AND(ISNUMBER(B18),ISNUMBER(F18),B18&lt;F18),"Comprobar solicitud posterior a la salida",IF(AND(ISNUMBER(J18),ISNUMBER(K18),K18&gt;J18),"Comprobar cargo superior al importe",IF(AND(ISNUMBER(R18),ISNUMBER('Parámetros'!$B$8),R18&gt;'Parámetros'!$B$8),"Comprobar porcentaje de cargo",IF(AND(N18&lt;&gt;"Cerrada",ISNUMBER(P18),P18&lt;TODAY()),"Plazo de cierre vencido",IF(AND(N18="Cerrada",O18&lt;&gt;""),"Comprobar tarea antes de cerrar","")))))))</f>
        <v/>
      </c>
    </row>
    <row r="19">
      <c r="A19" s="20" t="n"/>
      <c r="B19" s="40" t="n"/>
      <c r="C19" s="20" t="n"/>
      <c r="D19" s="20" t="n"/>
      <c r="E19" s="20" t="n"/>
      <c r="F19" s="40" t="n"/>
      <c r="G19" s="20" t="n"/>
      <c r="H19" s="22" t="n"/>
      <c r="I19" s="23" t="n"/>
      <c r="J19" s="41" t="n"/>
      <c r="K19" s="41" t="n"/>
      <c r="L19" s="34">
        <f>IF(OR(A19="",NOT(ISNUMBER(J19)),NOT(ISNUMBER(K19))),"",IFERROR(MAX(0,J19-K19),""))</f>
        <v/>
      </c>
      <c r="M19" s="20" t="n"/>
      <c r="N19" s="23" t="n"/>
      <c r="O19" s="20" t="n"/>
      <c r="P19" s="43">
        <f>IF(OR(A19="",NOT(ISNUMBER(F19)),NOT(ISNUMBER('Parámetros'!$B$6))),"",IFERROR(F19+'Parámetros'!$B$6,""))</f>
        <v/>
      </c>
      <c r="Q19" s="28">
        <f>IF(OR(A19="",NOT(ISNUMBER(B19)),NOT(ISNUMBER(F19))),"",IFERROR(B19-F19,""))</f>
        <v/>
      </c>
      <c r="R19" s="39">
        <f>IF(OR(A19="",NOT(ISNUMBER(J19)),NOT(ISNUMBER(K19)),J19=0),"",IFERROR(K19/J19,""))</f>
        <v/>
      </c>
      <c r="S19" s="9">
        <f>IF(A19="","",IF(AND(ISNUMBER(F19),F19&gt;TODAY()),"Comprobar fecha de solicitud futura",IF(AND(ISNUMBER(B19),ISNUMBER(F19),B19&lt;F19),"Comprobar solicitud posterior a la salida",IF(AND(ISNUMBER(J19),ISNUMBER(K19),K19&gt;J19),"Comprobar cargo superior al importe",IF(AND(ISNUMBER(R19),ISNUMBER('Parámetros'!$B$8),R19&gt;'Parámetros'!$B$8),"Comprobar porcentaje de cargo",IF(AND(N19&lt;&gt;"Cerrada",ISNUMBER(P19),P19&lt;TODAY()),"Plazo de cierre vencido",IF(AND(N19="Cerrada",O19&lt;&gt;""),"Comprobar tarea antes de cerrar","")))))))</f>
        <v/>
      </c>
    </row>
    <row r="20">
      <c r="A20" s="20" t="n"/>
      <c r="B20" s="40" t="n"/>
      <c r="C20" s="20" t="n"/>
      <c r="D20" s="20" t="n"/>
      <c r="E20" s="20" t="n"/>
      <c r="F20" s="40" t="n"/>
      <c r="G20" s="20" t="n"/>
      <c r="H20" s="22" t="n"/>
      <c r="I20" s="23" t="n"/>
      <c r="J20" s="41" t="n"/>
      <c r="K20" s="41" t="n"/>
      <c r="L20" s="35">
        <f>IF(OR(A20="",NOT(ISNUMBER(J20)),NOT(ISNUMBER(K20))),"",IFERROR(MAX(0,J20-K20),""))</f>
        <v/>
      </c>
      <c r="M20" s="20" t="n"/>
      <c r="N20" s="23" t="n"/>
      <c r="O20" s="20" t="n"/>
      <c r="P20" s="42">
        <f>IF(OR(A20="",NOT(ISNUMBER(F20)),NOT(ISNUMBER('Parámetros'!$B$6))),"",IFERROR(F20+'Parámetros'!$B$6,""))</f>
        <v/>
      </c>
      <c r="Q20" s="26">
        <f>IF(OR(A20="",NOT(ISNUMBER(B20)),NOT(ISNUMBER(F20))),"",IFERROR(B20-F20,""))</f>
        <v/>
      </c>
      <c r="R20" s="37">
        <f>IF(OR(A20="",NOT(ISNUMBER(J20)),NOT(ISNUMBER(K20)),J20=0),"",IFERROR(K20/J20,""))</f>
        <v/>
      </c>
      <c r="S20" s="7">
        <f>IF(A20="","",IF(AND(ISNUMBER(F20),F20&gt;TODAY()),"Comprobar fecha de solicitud futura",IF(AND(ISNUMBER(B20),ISNUMBER(F20),B20&lt;F20),"Comprobar solicitud posterior a la salida",IF(AND(ISNUMBER(J20),ISNUMBER(K20),K20&gt;J20),"Comprobar cargo superior al importe",IF(AND(ISNUMBER(R20),ISNUMBER('Parámetros'!$B$8),R20&gt;'Parámetros'!$B$8),"Comprobar porcentaje de cargo",IF(AND(N20&lt;&gt;"Cerrada",ISNUMBER(P20),P20&lt;TODAY()),"Plazo de cierre vencido",IF(AND(N20="Cerrada",O20&lt;&gt;""),"Comprobar tarea antes de cerrar","")))))))</f>
        <v/>
      </c>
    </row>
    <row r="21">
      <c r="A21" s="20" t="n"/>
      <c r="B21" s="40" t="n"/>
      <c r="C21" s="20" t="n"/>
      <c r="D21" s="20" t="n"/>
      <c r="E21" s="20" t="n"/>
      <c r="F21" s="40" t="n"/>
      <c r="G21" s="20" t="n"/>
      <c r="H21" s="22" t="n"/>
      <c r="I21" s="23" t="n"/>
      <c r="J21" s="41" t="n"/>
      <c r="K21" s="41" t="n"/>
      <c r="L21" s="34">
        <f>IF(OR(A21="",NOT(ISNUMBER(J21)),NOT(ISNUMBER(K21))),"",IFERROR(MAX(0,J21-K21),""))</f>
        <v/>
      </c>
      <c r="M21" s="20" t="n"/>
      <c r="N21" s="23" t="n"/>
      <c r="O21" s="20" t="n"/>
      <c r="P21" s="43">
        <f>IF(OR(A21="",NOT(ISNUMBER(F21)),NOT(ISNUMBER('Parámetros'!$B$6))),"",IFERROR(F21+'Parámetros'!$B$6,""))</f>
        <v/>
      </c>
      <c r="Q21" s="28">
        <f>IF(OR(A21="",NOT(ISNUMBER(B21)),NOT(ISNUMBER(F21))),"",IFERROR(B21-F21,""))</f>
        <v/>
      </c>
      <c r="R21" s="39">
        <f>IF(OR(A21="",NOT(ISNUMBER(J21)),NOT(ISNUMBER(K21)),J21=0),"",IFERROR(K21/J21,""))</f>
        <v/>
      </c>
      <c r="S21" s="9">
        <f>IF(A21="","",IF(AND(ISNUMBER(F21),F21&gt;TODAY()),"Comprobar fecha de solicitud futura",IF(AND(ISNUMBER(B21),ISNUMBER(F21),B21&lt;F21),"Comprobar solicitud posterior a la salida",IF(AND(ISNUMBER(J21),ISNUMBER(K21),K21&gt;J21),"Comprobar cargo superior al importe",IF(AND(ISNUMBER(R21),ISNUMBER('Parámetros'!$B$8),R21&gt;'Parámetros'!$B$8),"Comprobar porcentaje de cargo",IF(AND(N21&lt;&gt;"Cerrada",ISNUMBER(P21),P21&lt;TODAY()),"Plazo de cierre vencido",IF(AND(N21="Cerrada",O21&lt;&gt;""),"Comprobar tarea antes de cerrar","")))))))</f>
        <v/>
      </c>
    </row>
    <row r="22">
      <c r="A22" s="20" t="n"/>
      <c r="B22" s="40" t="n"/>
      <c r="C22" s="20" t="n"/>
      <c r="D22" s="20" t="n"/>
      <c r="E22" s="20" t="n"/>
      <c r="F22" s="40" t="n"/>
      <c r="G22" s="20" t="n"/>
      <c r="H22" s="22" t="n"/>
      <c r="I22" s="23" t="n"/>
      <c r="J22" s="41" t="n"/>
      <c r="K22" s="41" t="n"/>
      <c r="L22" s="35">
        <f>IF(OR(A22="",NOT(ISNUMBER(J22)),NOT(ISNUMBER(K22))),"",IFERROR(MAX(0,J22-K22),""))</f>
        <v/>
      </c>
      <c r="M22" s="20" t="n"/>
      <c r="N22" s="23" t="n"/>
      <c r="O22" s="20" t="n"/>
      <c r="P22" s="42">
        <f>IF(OR(A22="",NOT(ISNUMBER(F22)),NOT(ISNUMBER('Parámetros'!$B$6))),"",IFERROR(F22+'Parámetros'!$B$6,""))</f>
        <v/>
      </c>
      <c r="Q22" s="26">
        <f>IF(OR(A22="",NOT(ISNUMBER(B22)),NOT(ISNUMBER(F22))),"",IFERROR(B22-F22,""))</f>
        <v/>
      </c>
      <c r="R22" s="37">
        <f>IF(OR(A22="",NOT(ISNUMBER(J22)),NOT(ISNUMBER(K22)),J22=0),"",IFERROR(K22/J22,""))</f>
        <v/>
      </c>
      <c r="S22" s="7">
        <f>IF(A22="","",IF(AND(ISNUMBER(F22),F22&gt;TODAY()),"Comprobar fecha de solicitud futura",IF(AND(ISNUMBER(B22),ISNUMBER(F22),B22&lt;F22),"Comprobar solicitud posterior a la salida",IF(AND(ISNUMBER(J22),ISNUMBER(K22),K22&gt;J22),"Comprobar cargo superior al importe",IF(AND(ISNUMBER(R22),ISNUMBER('Parámetros'!$B$8),R22&gt;'Parámetros'!$B$8),"Comprobar porcentaje de cargo",IF(AND(N22&lt;&gt;"Cerrada",ISNUMBER(P22),P22&lt;TODAY()),"Plazo de cierre vencido",IF(AND(N22="Cerrada",O22&lt;&gt;""),"Comprobar tarea antes de cerrar","")))))))</f>
        <v/>
      </c>
    </row>
    <row r="23">
      <c r="A23" s="20" t="n"/>
      <c r="B23" s="40" t="n"/>
      <c r="C23" s="20" t="n"/>
      <c r="D23" s="20" t="n"/>
      <c r="E23" s="20" t="n"/>
      <c r="F23" s="40" t="n"/>
      <c r="G23" s="20" t="n"/>
      <c r="H23" s="22" t="n"/>
      <c r="I23" s="23" t="n"/>
      <c r="J23" s="41" t="n"/>
      <c r="K23" s="41" t="n"/>
      <c r="L23" s="34">
        <f>IF(OR(A23="",NOT(ISNUMBER(J23)),NOT(ISNUMBER(K23))),"",IFERROR(MAX(0,J23-K23),""))</f>
        <v/>
      </c>
      <c r="M23" s="20" t="n"/>
      <c r="N23" s="23" t="n"/>
      <c r="O23" s="20" t="n"/>
      <c r="P23" s="43">
        <f>IF(OR(A23="",NOT(ISNUMBER(F23)),NOT(ISNUMBER('Parámetros'!$B$6))),"",IFERROR(F23+'Parámetros'!$B$6,""))</f>
        <v/>
      </c>
      <c r="Q23" s="28">
        <f>IF(OR(A23="",NOT(ISNUMBER(B23)),NOT(ISNUMBER(F23))),"",IFERROR(B23-F23,""))</f>
        <v/>
      </c>
      <c r="R23" s="39">
        <f>IF(OR(A23="",NOT(ISNUMBER(J23)),NOT(ISNUMBER(K23)),J23=0),"",IFERROR(K23/J23,""))</f>
        <v/>
      </c>
      <c r="S23" s="9">
        <f>IF(A23="","",IF(AND(ISNUMBER(F23),F23&gt;TODAY()),"Comprobar fecha de solicitud futura",IF(AND(ISNUMBER(B23),ISNUMBER(F23),B23&lt;F23),"Comprobar solicitud posterior a la salida",IF(AND(ISNUMBER(J23),ISNUMBER(K23),K23&gt;J23),"Comprobar cargo superior al importe",IF(AND(ISNUMBER(R23),ISNUMBER('Parámetros'!$B$8),R23&gt;'Parámetros'!$B$8),"Comprobar porcentaje de cargo",IF(AND(N23&lt;&gt;"Cerrada",ISNUMBER(P23),P23&lt;TODAY()),"Plazo de cierre vencido",IF(AND(N23="Cerrada",O23&lt;&gt;""),"Comprobar tarea antes de cerrar","")))))))</f>
        <v/>
      </c>
    </row>
    <row r="24">
      <c r="A24" s="20" t="n"/>
      <c r="B24" s="40" t="n"/>
      <c r="C24" s="20" t="n"/>
      <c r="D24" s="20" t="n"/>
      <c r="E24" s="20" t="n"/>
      <c r="F24" s="40" t="n"/>
      <c r="G24" s="20" t="n"/>
      <c r="H24" s="22" t="n"/>
      <c r="I24" s="23" t="n"/>
      <c r="J24" s="41" t="n"/>
      <c r="K24" s="41" t="n"/>
      <c r="L24" s="35">
        <f>IF(OR(A24="",NOT(ISNUMBER(J24)),NOT(ISNUMBER(K24))),"",IFERROR(MAX(0,J24-K24),""))</f>
        <v/>
      </c>
      <c r="M24" s="20" t="n"/>
      <c r="N24" s="23" t="n"/>
      <c r="O24" s="20" t="n"/>
      <c r="P24" s="42">
        <f>IF(OR(A24="",NOT(ISNUMBER(F24)),NOT(ISNUMBER('Parámetros'!$B$6))),"",IFERROR(F24+'Parámetros'!$B$6,""))</f>
        <v/>
      </c>
      <c r="Q24" s="26">
        <f>IF(OR(A24="",NOT(ISNUMBER(B24)),NOT(ISNUMBER(F24))),"",IFERROR(B24-F24,""))</f>
        <v/>
      </c>
      <c r="R24" s="37">
        <f>IF(OR(A24="",NOT(ISNUMBER(J24)),NOT(ISNUMBER(K24)),J24=0),"",IFERROR(K24/J24,""))</f>
        <v/>
      </c>
      <c r="S24" s="7">
        <f>IF(A24="","",IF(AND(ISNUMBER(F24),F24&gt;TODAY()),"Comprobar fecha de solicitud futura",IF(AND(ISNUMBER(B24),ISNUMBER(F24),B24&lt;F24),"Comprobar solicitud posterior a la salida",IF(AND(ISNUMBER(J24),ISNUMBER(K24),K24&gt;J24),"Comprobar cargo superior al importe",IF(AND(ISNUMBER(R24),ISNUMBER('Parámetros'!$B$8),R24&gt;'Parámetros'!$B$8),"Comprobar porcentaje de cargo",IF(AND(N24&lt;&gt;"Cerrada",ISNUMBER(P24),P24&lt;TODAY()),"Plazo de cierre vencido",IF(AND(N24="Cerrada",O24&lt;&gt;""),"Comprobar tarea antes de cerrar","")))))))</f>
        <v/>
      </c>
    </row>
    <row r="25">
      <c r="A25" s="20" t="n"/>
      <c r="B25" s="40" t="n"/>
      <c r="C25" s="20" t="n"/>
      <c r="D25" s="20" t="n"/>
      <c r="E25" s="20" t="n"/>
      <c r="F25" s="40" t="n"/>
      <c r="G25" s="20" t="n"/>
      <c r="H25" s="22" t="n"/>
      <c r="I25" s="23" t="n"/>
      <c r="J25" s="41" t="n"/>
      <c r="K25" s="41" t="n"/>
      <c r="L25" s="34">
        <f>IF(OR(A25="",NOT(ISNUMBER(J25)),NOT(ISNUMBER(K25))),"",IFERROR(MAX(0,J25-K25),""))</f>
        <v/>
      </c>
      <c r="M25" s="20" t="n"/>
      <c r="N25" s="23" t="n"/>
      <c r="O25" s="20" t="n"/>
      <c r="P25" s="43">
        <f>IF(OR(A25="",NOT(ISNUMBER(F25)),NOT(ISNUMBER('Parámetros'!$B$6))),"",IFERROR(F25+'Parámetros'!$B$6,""))</f>
        <v/>
      </c>
      <c r="Q25" s="28">
        <f>IF(OR(A25="",NOT(ISNUMBER(B25)),NOT(ISNUMBER(F25))),"",IFERROR(B25-F25,""))</f>
        <v/>
      </c>
      <c r="R25" s="39">
        <f>IF(OR(A25="",NOT(ISNUMBER(J25)),NOT(ISNUMBER(K25)),J25=0),"",IFERROR(K25/J25,""))</f>
        <v/>
      </c>
      <c r="S25" s="9">
        <f>IF(A25="","",IF(AND(ISNUMBER(F25),F25&gt;TODAY()),"Comprobar fecha de solicitud futura",IF(AND(ISNUMBER(B25),ISNUMBER(F25),B25&lt;F25),"Comprobar solicitud posterior a la salida",IF(AND(ISNUMBER(J25),ISNUMBER(K25),K25&gt;J25),"Comprobar cargo superior al importe",IF(AND(ISNUMBER(R25),ISNUMBER('Parámetros'!$B$8),R25&gt;'Parámetros'!$B$8),"Comprobar porcentaje de cargo",IF(AND(N25&lt;&gt;"Cerrada",ISNUMBER(P25),P25&lt;TODAY()),"Plazo de cierre vencido",IF(AND(N25="Cerrada",O25&lt;&gt;""),"Comprobar tarea antes de cerrar","")))))))</f>
        <v/>
      </c>
    </row>
    <row r="26">
      <c r="A26" s="20" t="n"/>
      <c r="B26" s="40" t="n"/>
      <c r="C26" s="20" t="n"/>
      <c r="D26" s="20" t="n"/>
      <c r="E26" s="20" t="n"/>
      <c r="F26" s="40" t="n"/>
      <c r="G26" s="20" t="n"/>
      <c r="H26" s="22" t="n"/>
      <c r="I26" s="23" t="n"/>
      <c r="J26" s="41" t="n"/>
      <c r="K26" s="41" t="n"/>
      <c r="L26" s="35">
        <f>IF(OR(A26="",NOT(ISNUMBER(J26)),NOT(ISNUMBER(K26))),"",IFERROR(MAX(0,J26-K26),""))</f>
        <v/>
      </c>
      <c r="M26" s="20" t="n"/>
      <c r="N26" s="23" t="n"/>
      <c r="O26" s="20" t="n"/>
      <c r="P26" s="42">
        <f>IF(OR(A26="",NOT(ISNUMBER(F26)),NOT(ISNUMBER('Parámetros'!$B$6))),"",IFERROR(F26+'Parámetros'!$B$6,""))</f>
        <v/>
      </c>
      <c r="Q26" s="26">
        <f>IF(OR(A26="",NOT(ISNUMBER(B26)),NOT(ISNUMBER(F26))),"",IFERROR(B26-F26,""))</f>
        <v/>
      </c>
      <c r="R26" s="37">
        <f>IF(OR(A26="",NOT(ISNUMBER(J26)),NOT(ISNUMBER(K26)),J26=0),"",IFERROR(K26/J26,""))</f>
        <v/>
      </c>
      <c r="S26" s="7">
        <f>IF(A26="","",IF(AND(ISNUMBER(F26),F26&gt;TODAY()),"Comprobar fecha de solicitud futura",IF(AND(ISNUMBER(B26),ISNUMBER(F26),B26&lt;F26),"Comprobar solicitud posterior a la salida",IF(AND(ISNUMBER(J26),ISNUMBER(K26),K26&gt;J26),"Comprobar cargo superior al importe",IF(AND(ISNUMBER(R26),ISNUMBER('Parámetros'!$B$8),R26&gt;'Parámetros'!$B$8),"Comprobar porcentaje de cargo",IF(AND(N26&lt;&gt;"Cerrada",ISNUMBER(P26),P26&lt;TODAY()),"Plazo de cierre vencido",IF(AND(N26="Cerrada",O26&lt;&gt;""),"Comprobar tarea antes de cerrar","")))))))</f>
        <v/>
      </c>
    </row>
    <row r="27">
      <c r="A27" s="20" t="n"/>
      <c r="B27" s="40" t="n"/>
      <c r="C27" s="20" t="n"/>
      <c r="D27" s="20" t="n"/>
      <c r="E27" s="20" t="n"/>
      <c r="F27" s="40" t="n"/>
      <c r="G27" s="20" t="n"/>
      <c r="H27" s="22" t="n"/>
      <c r="I27" s="23" t="n"/>
      <c r="J27" s="41" t="n"/>
      <c r="K27" s="41" t="n"/>
      <c r="L27" s="34">
        <f>IF(OR(A27="",NOT(ISNUMBER(J27)),NOT(ISNUMBER(K27))),"",IFERROR(MAX(0,J27-K27),""))</f>
        <v/>
      </c>
      <c r="M27" s="20" t="n"/>
      <c r="N27" s="23" t="n"/>
      <c r="O27" s="20" t="n"/>
      <c r="P27" s="43">
        <f>IF(OR(A27="",NOT(ISNUMBER(F27)),NOT(ISNUMBER('Parámetros'!$B$6))),"",IFERROR(F27+'Parámetros'!$B$6,""))</f>
        <v/>
      </c>
      <c r="Q27" s="28">
        <f>IF(OR(A27="",NOT(ISNUMBER(B27)),NOT(ISNUMBER(F27))),"",IFERROR(B27-F27,""))</f>
        <v/>
      </c>
      <c r="R27" s="39">
        <f>IF(OR(A27="",NOT(ISNUMBER(J27)),NOT(ISNUMBER(K27)),J27=0),"",IFERROR(K27/J27,""))</f>
        <v/>
      </c>
      <c r="S27" s="9">
        <f>IF(A27="","",IF(AND(ISNUMBER(F27),F27&gt;TODAY()),"Comprobar fecha de solicitud futura",IF(AND(ISNUMBER(B27),ISNUMBER(F27),B27&lt;F27),"Comprobar solicitud posterior a la salida",IF(AND(ISNUMBER(J27),ISNUMBER(K27),K27&gt;J27),"Comprobar cargo superior al importe",IF(AND(ISNUMBER(R27),ISNUMBER('Parámetros'!$B$8),R27&gt;'Parámetros'!$B$8),"Comprobar porcentaje de cargo",IF(AND(N27&lt;&gt;"Cerrada",ISNUMBER(P27),P27&lt;TODAY()),"Plazo de cierre vencido",IF(AND(N27="Cerrada",O27&lt;&gt;""),"Comprobar tarea antes de cerrar","")))))))</f>
        <v/>
      </c>
    </row>
    <row r="28">
      <c r="A28" s="20" t="n"/>
      <c r="B28" s="40" t="n"/>
      <c r="C28" s="20" t="n"/>
      <c r="D28" s="20" t="n"/>
      <c r="E28" s="20" t="n"/>
      <c r="F28" s="40" t="n"/>
      <c r="G28" s="20" t="n"/>
      <c r="H28" s="22" t="n"/>
      <c r="I28" s="23" t="n"/>
      <c r="J28" s="41" t="n"/>
      <c r="K28" s="41" t="n"/>
      <c r="L28" s="35">
        <f>IF(OR(A28="",NOT(ISNUMBER(J28)),NOT(ISNUMBER(K28))),"",IFERROR(MAX(0,J28-K28),""))</f>
        <v/>
      </c>
      <c r="M28" s="20" t="n"/>
      <c r="N28" s="23" t="n"/>
      <c r="O28" s="20" t="n"/>
      <c r="P28" s="42">
        <f>IF(OR(A28="",NOT(ISNUMBER(F28)),NOT(ISNUMBER('Parámetros'!$B$6))),"",IFERROR(F28+'Parámetros'!$B$6,""))</f>
        <v/>
      </c>
      <c r="Q28" s="26">
        <f>IF(OR(A28="",NOT(ISNUMBER(B28)),NOT(ISNUMBER(F28))),"",IFERROR(B28-F28,""))</f>
        <v/>
      </c>
      <c r="R28" s="37">
        <f>IF(OR(A28="",NOT(ISNUMBER(J28)),NOT(ISNUMBER(K28)),J28=0),"",IFERROR(K28/J28,""))</f>
        <v/>
      </c>
      <c r="S28" s="7">
        <f>IF(A28="","",IF(AND(ISNUMBER(F28),F28&gt;TODAY()),"Comprobar fecha de solicitud futura",IF(AND(ISNUMBER(B28),ISNUMBER(F28),B28&lt;F28),"Comprobar solicitud posterior a la salida",IF(AND(ISNUMBER(J28),ISNUMBER(K28),K28&gt;J28),"Comprobar cargo superior al importe",IF(AND(ISNUMBER(R28),ISNUMBER('Parámetros'!$B$8),R28&gt;'Parámetros'!$B$8),"Comprobar porcentaje de cargo",IF(AND(N28&lt;&gt;"Cerrada",ISNUMBER(P28),P28&lt;TODAY()),"Plazo de cierre vencido",IF(AND(N28="Cerrada",O28&lt;&gt;""),"Comprobar tarea antes de cerrar","")))))))</f>
        <v/>
      </c>
    </row>
    <row r="29">
      <c r="A29" s="20" t="n"/>
      <c r="B29" s="40" t="n"/>
      <c r="C29" s="20" t="n"/>
      <c r="D29" s="20" t="n"/>
      <c r="E29" s="20" t="n"/>
      <c r="F29" s="40" t="n"/>
      <c r="G29" s="20" t="n"/>
      <c r="H29" s="22" t="n"/>
      <c r="I29" s="23" t="n"/>
      <c r="J29" s="41" t="n"/>
      <c r="K29" s="41" t="n"/>
      <c r="L29" s="34">
        <f>IF(OR(A29="",NOT(ISNUMBER(J29)),NOT(ISNUMBER(K29))),"",IFERROR(MAX(0,J29-K29),""))</f>
        <v/>
      </c>
      <c r="M29" s="20" t="n"/>
      <c r="N29" s="23" t="n"/>
      <c r="O29" s="20" t="n"/>
      <c r="P29" s="43">
        <f>IF(OR(A29="",NOT(ISNUMBER(F29)),NOT(ISNUMBER('Parámetros'!$B$6))),"",IFERROR(F29+'Parámetros'!$B$6,""))</f>
        <v/>
      </c>
      <c r="Q29" s="28">
        <f>IF(OR(A29="",NOT(ISNUMBER(B29)),NOT(ISNUMBER(F29))),"",IFERROR(B29-F29,""))</f>
        <v/>
      </c>
      <c r="R29" s="39">
        <f>IF(OR(A29="",NOT(ISNUMBER(J29)),NOT(ISNUMBER(K29)),J29=0),"",IFERROR(K29/J29,""))</f>
        <v/>
      </c>
      <c r="S29" s="9">
        <f>IF(A29="","",IF(AND(ISNUMBER(F29),F29&gt;TODAY()),"Comprobar fecha de solicitud futura",IF(AND(ISNUMBER(B29),ISNUMBER(F29),B29&lt;F29),"Comprobar solicitud posterior a la salida",IF(AND(ISNUMBER(J29),ISNUMBER(K29),K29&gt;J29),"Comprobar cargo superior al importe",IF(AND(ISNUMBER(R29),ISNUMBER('Parámetros'!$B$8),R29&gt;'Parámetros'!$B$8),"Comprobar porcentaje de cargo",IF(AND(N29&lt;&gt;"Cerrada",ISNUMBER(P29),P29&lt;TODAY()),"Plazo de cierre vencido",IF(AND(N29="Cerrada",O29&lt;&gt;""),"Comprobar tarea antes de cerrar","")))))))</f>
        <v/>
      </c>
    </row>
    <row r="30">
      <c r="A30" s="20" t="n"/>
      <c r="B30" s="40" t="n"/>
      <c r="C30" s="20" t="n"/>
      <c r="D30" s="20" t="n"/>
      <c r="E30" s="20" t="n"/>
      <c r="F30" s="40" t="n"/>
      <c r="G30" s="20" t="n"/>
      <c r="H30" s="22" t="n"/>
      <c r="I30" s="23" t="n"/>
      <c r="J30" s="41" t="n"/>
      <c r="K30" s="41" t="n"/>
      <c r="L30" s="35">
        <f>IF(OR(A30="",NOT(ISNUMBER(J30)),NOT(ISNUMBER(K30))),"",IFERROR(MAX(0,J30-K30),""))</f>
        <v/>
      </c>
      <c r="M30" s="20" t="n"/>
      <c r="N30" s="23" t="n"/>
      <c r="O30" s="20" t="n"/>
      <c r="P30" s="42">
        <f>IF(OR(A30="",NOT(ISNUMBER(F30)),NOT(ISNUMBER('Parámetros'!$B$6))),"",IFERROR(F30+'Parámetros'!$B$6,""))</f>
        <v/>
      </c>
      <c r="Q30" s="26">
        <f>IF(OR(A30="",NOT(ISNUMBER(B30)),NOT(ISNUMBER(F30))),"",IFERROR(B30-F30,""))</f>
        <v/>
      </c>
      <c r="R30" s="37">
        <f>IF(OR(A30="",NOT(ISNUMBER(J30)),NOT(ISNUMBER(K30)),J30=0),"",IFERROR(K30/J30,""))</f>
        <v/>
      </c>
      <c r="S30" s="7">
        <f>IF(A30="","",IF(AND(ISNUMBER(F30),F30&gt;TODAY()),"Comprobar fecha de solicitud futura",IF(AND(ISNUMBER(B30),ISNUMBER(F30),B30&lt;F30),"Comprobar solicitud posterior a la salida",IF(AND(ISNUMBER(J30),ISNUMBER(K30),K30&gt;J30),"Comprobar cargo superior al importe",IF(AND(ISNUMBER(R30),ISNUMBER('Parámetros'!$B$8),R30&gt;'Parámetros'!$B$8),"Comprobar porcentaje de cargo",IF(AND(N30&lt;&gt;"Cerrada",ISNUMBER(P30),P30&lt;TODAY()),"Plazo de cierre vencido",IF(AND(N30="Cerrada",O30&lt;&gt;""),"Comprobar tarea antes de cerrar","")))))))</f>
        <v/>
      </c>
    </row>
    <row r="31">
      <c r="A31" s="20" t="n"/>
      <c r="B31" s="40" t="n"/>
      <c r="C31" s="20" t="n"/>
      <c r="D31" s="20" t="n"/>
      <c r="E31" s="20" t="n"/>
      <c r="F31" s="40" t="n"/>
      <c r="G31" s="20" t="n"/>
      <c r="H31" s="22" t="n"/>
      <c r="I31" s="23" t="n"/>
      <c r="J31" s="41" t="n"/>
      <c r="K31" s="41" t="n"/>
      <c r="L31" s="34">
        <f>IF(OR(A31="",NOT(ISNUMBER(J31)),NOT(ISNUMBER(K31))),"",IFERROR(MAX(0,J31-K31),""))</f>
        <v/>
      </c>
      <c r="M31" s="20" t="n"/>
      <c r="N31" s="23" t="n"/>
      <c r="O31" s="20" t="n"/>
      <c r="P31" s="43">
        <f>IF(OR(A31="",NOT(ISNUMBER(F31)),NOT(ISNUMBER('Parámetros'!$B$6))),"",IFERROR(F31+'Parámetros'!$B$6,""))</f>
        <v/>
      </c>
      <c r="Q31" s="28">
        <f>IF(OR(A31="",NOT(ISNUMBER(B31)),NOT(ISNUMBER(F31))),"",IFERROR(B31-F31,""))</f>
        <v/>
      </c>
      <c r="R31" s="39">
        <f>IF(OR(A31="",NOT(ISNUMBER(J31)),NOT(ISNUMBER(K31)),J31=0),"",IFERROR(K31/J31,""))</f>
        <v/>
      </c>
      <c r="S31" s="9">
        <f>IF(A31="","",IF(AND(ISNUMBER(F31),F31&gt;TODAY()),"Comprobar fecha de solicitud futura",IF(AND(ISNUMBER(B31),ISNUMBER(F31),B31&lt;F31),"Comprobar solicitud posterior a la salida",IF(AND(ISNUMBER(J31),ISNUMBER(K31),K31&gt;J31),"Comprobar cargo superior al importe",IF(AND(ISNUMBER(R31),ISNUMBER('Parámetros'!$B$8),R31&gt;'Parámetros'!$B$8),"Comprobar porcentaje de cargo",IF(AND(N31&lt;&gt;"Cerrada",ISNUMBER(P31),P31&lt;TODAY()),"Plazo de cierre vencido",IF(AND(N31="Cerrada",O31&lt;&gt;""),"Comprobar tarea antes de cerrar","")))))))</f>
        <v/>
      </c>
    </row>
    <row r="32">
      <c r="A32" s="20" t="n"/>
      <c r="B32" s="40" t="n"/>
      <c r="C32" s="20" t="n"/>
      <c r="D32" s="20" t="n"/>
      <c r="E32" s="20" t="n"/>
      <c r="F32" s="40" t="n"/>
      <c r="G32" s="20" t="n"/>
      <c r="H32" s="22" t="n"/>
      <c r="I32" s="23" t="n"/>
      <c r="J32" s="41" t="n"/>
      <c r="K32" s="41" t="n"/>
      <c r="L32" s="35">
        <f>IF(OR(A32="",NOT(ISNUMBER(J32)),NOT(ISNUMBER(K32))),"",IFERROR(MAX(0,J32-K32),""))</f>
        <v/>
      </c>
      <c r="M32" s="20" t="n"/>
      <c r="N32" s="23" t="n"/>
      <c r="O32" s="20" t="n"/>
      <c r="P32" s="42">
        <f>IF(OR(A32="",NOT(ISNUMBER(F32)),NOT(ISNUMBER('Parámetros'!$B$6))),"",IFERROR(F32+'Parámetros'!$B$6,""))</f>
        <v/>
      </c>
      <c r="Q32" s="26">
        <f>IF(OR(A32="",NOT(ISNUMBER(B32)),NOT(ISNUMBER(F32))),"",IFERROR(B32-F32,""))</f>
        <v/>
      </c>
      <c r="R32" s="37">
        <f>IF(OR(A32="",NOT(ISNUMBER(J32)),NOT(ISNUMBER(K32)),J32=0),"",IFERROR(K32/J32,""))</f>
        <v/>
      </c>
      <c r="S32" s="7">
        <f>IF(A32="","",IF(AND(ISNUMBER(F32),F32&gt;TODAY()),"Comprobar fecha de solicitud futura",IF(AND(ISNUMBER(B32),ISNUMBER(F32),B32&lt;F32),"Comprobar solicitud posterior a la salida",IF(AND(ISNUMBER(J32),ISNUMBER(K32),K32&gt;J32),"Comprobar cargo superior al importe",IF(AND(ISNUMBER(R32),ISNUMBER('Parámetros'!$B$8),R32&gt;'Parámetros'!$B$8),"Comprobar porcentaje de cargo",IF(AND(N32&lt;&gt;"Cerrada",ISNUMBER(P32),P32&lt;TODAY()),"Plazo de cierre vencido",IF(AND(N32="Cerrada",O32&lt;&gt;""),"Comprobar tarea antes de cerrar","")))))))</f>
        <v/>
      </c>
    </row>
    <row r="33">
      <c r="A33" s="20" t="n"/>
      <c r="B33" s="40" t="n"/>
      <c r="C33" s="20" t="n"/>
      <c r="D33" s="20" t="n"/>
      <c r="E33" s="20" t="n"/>
      <c r="F33" s="40" t="n"/>
      <c r="G33" s="20" t="n"/>
      <c r="H33" s="22" t="n"/>
      <c r="I33" s="23" t="n"/>
      <c r="J33" s="41" t="n"/>
      <c r="K33" s="41" t="n"/>
      <c r="L33" s="34">
        <f>IF(OR(A33="",NOT(ISNUMBER(J33)),NOT(ISNUMBER(K33))),"",IFERROR(MAX(0,J33-K33),""))</f>
        <v/>
      </c>
      <c r="M33" s="20" t="n"/>
      <c r="N33" s="23" t="n"/>
      <c r="O33" s="20" t="n"/>
      <c r="P33" s="43">
        <f>IF(OR(A33="",NOT(ISNUMBER(F33)),NOT(ISNUMBER('Parámetros'!$B$6))),"",IFERROR(F33+'Parámetros'!$B$6,""))</f>
        <v/>
      </c>
      <c r="Q33" s="28">
        <f>IF(OR(A33="",NOT(ISNUMBER(B33)),NOT(ISNUMBER(F33))),"",IFERROR(B33-F33,""))</f>
        <v/>
      </c>
      <c r="R33" s="39">
        <f>IF(OR(A33="",NOT(ISNUMBER(J33)),NOT(ISNUMBER(K33)),J33=0),"",IFERROR(K33/J33,""))</f>
        <v/>
      </c>
      <c r="S33" s="9">
        <f>IF(A33="","",IF(AND(ISNUMBER(F33),F33&gt;TODAY()),"Comprobar fecha de solicitud futura",IF(AND(ISNUMBER(B33),ISNUMBER(F33),B33&lt;F33),"Comprobar solicitud posterior a la salida",IF(AND(ISNUMBER(J33),ISNUMBER(K33),K33&gt;J33),"Comprobar cargo superior al importe",IF(AND(ISNUMBER(R33),ISNUMBER('Parámetros'!$B$8),R33&gt;'Parámetros'!$B$8),"Comprobar porcentaje de cargo",IF(AND(N33&lt;&gt;"Cerrada",ISNUMBER(P33),P33&lt;TODAY()),"Plazo de cierre vencido",IF(AND(N33="Cerrada",O33&lt;&gt;""),"Comprobar tarea antes de cerrar","")))))))</f>
        <v/>
      </c>
    </row>
    <row r="34">
      <c r="A34" s="20" t="n"/>
      <c r="B34" s="40" t="n"/>
      <c r="C34" s="20" t="n"/>
      <c r="D34" s="20" t="n"/>
      <c r="E34" s="20" t="n"/>
      <c r="F34" s="40" t="n"/>
      <c r="G34" s="20" t="n"/>
      <c r="H34" s="22" t="n"/>
      <c r="I34" s="23" t="n"/>
      <c r="J34" s="41" t="n"/>
      <c r="K34" s="41" t="n"/>
      <c r="L34" s="35">
        <f>IF(OR(A34="",NOT(ISNUMBER(J34)),NOT(ISNUMBER(K34))),"",IFERROR(MAX(0,J34-K34),""))</f>
        <v/>
      </c>
      <c r="M34" s="20" t="n"/>
      <c r="N34" s="23" t="n"/>
      <c r="O34" s="20" t="n"/>
      <c r="P34" s="42">
        <f>IF(OR(A34="",NOT(ISNUMBER(F34)),NOT(ISNUMBER('Parámetros'!$B$6))),"",IFERROR(F34+'Parámetros'!$B$6,""))</f>
        <v/>
      </c>
      <c r="Q34" s="26">
        <f>IF(OR(A34="",NOT(ISNUMBER(B34)),NOT(ISNUMBER(F34))),"",IFERROR(B34-F34,""))</f>
        <v/>
      </c>
      <c r="R34" s="37">
        <f>IF(OR(A34="",NOT(ISNUMBER(J34)),NOT(ISNUMBER(K34)),J34=0),"",IFERROR(K34/J34,""))</f>
        <v/>
      </c>
      <c r="S34" s="7">
        <f>IF(A34="","",IF(AND(ISNUMBER(F34),F34&gt;TODAY()),"Comprobar fecha de solicitud futura",IF(AND(ISNUMBER(B34),ISNUMBER(F34),B34&lt;F34),"Comprobar solicitud posterior a la salida",IF(AND(ISNUMBER(J34),ISNUMBER(K34),K34&gt;J34),"Comprobar cargo superior al importe",IF(AND(ISNUMBER(R34),ISNUMBER('Parámetros'!$B$8),R34&gt;'Parámetros'!$B$8),"Comprobar porcentaje de cargo",IF(AND(N34&lt;&gt;"Cerrada",ISNUMBER(P34),P34&lt;TODAY()),"Plazo de cierre vencido",IF(AND(N34="Cerrada",O34&lt;&gt;""),"Comprobar tarea antes de cerrar","")))))))</f>
        <v/>
      </c>
    </row>
    <row r="35">
      <c r="A35" s="20" t="n"/>
      <c r="B35" s="40" t="n"/>
      <c r="C35" s="20" t="n"/>
      <c r="D35" s="20" t="n"/>
      <c r="E35" s="20" t="n"/>
      <c r="F35" s="40" t="n"/>
      <c r="G35" s="20" t="n"/>
      <c r="H35" s="22" t="n"/>
      <c r="I35" s="23" t="n"/>
      <c r="J35" s="41" t="n"/>
      <c r="K35" s="41" t="n"/>
      <c r="L35" s="34">
        <f>IF(OR(A35="",NOT(ISNUMBER(J35)),NOT(ISNUMBER(K35))),"",IFERROR(MAX(0,J35-K35),""))</f>
        <v/>
      </c>
      <c r="M35" s="20" t="n"/>
      <c r="N35" s="23" t="n"/>
      <c r="O35" s="20" t="n"/>
      <c r="P35" s="43">
        <f>IF(OR(A35="",NOT(ISNUMBER(F35)),NOT(ISNUMBER('Parámetros'!$B$6))),"",IFERROR(F35+'Parámetros'!$B$6,""))</f>
        <v/>
      </c>
      <c r="Q35" s="28">
        <f>IF(OR(A35="",NOT(ISNUMBER(B35)),NOT(ISNUMBER(F35))),"",IFERROR(B35-F35,""))</f>
        <v/>
      </c>
      <c r="R35" s="39">
        <f>IF(OR(A35="",NOT(ISNUMBER(J35)),NOT(ISNUMBER(K35)),J35=0),"",IFERROR(K35/J35,""))</f>
        <v/>
      </c>
      <c r="S35" s="9">
        <f>IF(A35="","",IF(AND(ISNUMBER(F35),F35&gt;TODAY()),"Comprobar fecha de solicitud futura",IF(AND(ISNUMBER(B35),ISNUMBER(F35),B35&lt;F35),"Comprobar solicitud posterior a la salida",IF(AND(ISNUMBER(J35),ISNUMBER(K35),K35&gt;J35),"Comprobar cargo superior al importe",IF(AND(ISNUMBER(R35),ISNUMBER('Parámetros'!$B$8),R35&gt;'Parámetros'!$B$8),"Comprobar porcentaje de cargo",IF(AND(N35&lt;&gt;"Cerrada",ISNUMBER(P35),P35&lt;TODAY()),"Plazo de cierre vencido",IF(AND(N35="Cerrada",O35&lt;&gt;""),"Comprobar tarea antes de cerrar","")))))))</f>
        <v/>
      </c>
    </row>
    <row r="36">
      <c r="A36" s="20" t="n"/>
      <c r="B36" s="40" t="n"/>
      <c r="C36" s="20" t="n"/>
      <c r="D36" s="20" t="n"/>
      <c r="E36" s="20" t="n"/>
      <c r="F36" s="40" t="n"/>
      <c r="G36" s="20" t="n"/>
      <c r="H36" s="22" t="n"/>
      <c r="I36" s="23" t="n"/>
      <c r="J36" s="41" t="n"/>
      <c r="K36" s="41" t="n"/>
      <c r="L36" s="35">
        <f>IF(OR(A36="",NOT(ISNUMBER(J36)),NOT(ISNUMBER(K36))),"",IFERROR(MAX(0,J36-K36),""))</f>
        <v/>
      </c>
      <c r="M36" s="20" t="n"/>
      <c r="N36" s="23" t="n"/>
      <c r="O36" s="20" t="n"/>
      <c r="P36" s="42">
        <f>IF(OR(A36="",NOT(ISNUMBER(F36)),NOT(ISNUMBER('Parámetros'!$B$6))),"",IFERROR(F36+'Parámetros'!$B$6,""))</f>
        <v/>
      </c>
      <c r="Q36" s="26">
        <f>IF(OR(A36="",NOT(ISNUMBER(B36)),NOT(ISNUMBER(F36))),"",IFERROR(B36-F36,""))</f>
        <v/>
      </c>
      <c r="R36" s="37">
        <f>IF(OR(A36="",NOT(ISNUMBER(J36)),NOT(ISNUMBER(K36)),J36=0),"",IFERROR(K36/J36,""))</f>
        <v/>
      </c>
      <c r="S36" s="7">
        <f>IF(A36="","",IF(AND(ISNUMBER(F36),F36&gt;TODAY()),"Comprobar fecha de solicitud futura",IF(AND(ISNUMBER(B36),ISNUMBER(F36),B36&lt;F36),"Comprobar solicitud posterior a la salida",IF(AND(ISNUMBER(J36),ISNUMBER(K36),K36&gt;J36),"Comprobar cargo superior al importe",IF(AND(ISNUMBER(R36),ISNUMBER('Parámetros'!$B$8),R36&gt;'Parámetros'!$B$8),"Comprobar porcentaje de cargo",IF(AND(N36&lt;&gt;"Cerrada",ISNUMBER(P36),P36&lt;TODAY()),"Plazo de cierre vencido",IF(AND(N36="Cerrada",O36&lt;&gt;""),"Comprobar tarea antes de cerrar","")))))))</f>
        <v/>
      </c>
    </row>
    <row r="37">
      <c r="A37" s="20" t="n"/>
      <c r="B37" s="40" t="n"/>
      <c r="C37" s="20" t="n"/>
      <c r="D37" s="20" t="n"/>
      <c r="E37" s="20" t="n"/>
      <c r="F37" s="40" t="n"/>
      <c r="G37" s="20" t="n"/>
      <c r="H37" s="22" t="n"/>
      <c r="I37" s="23" t="n"/>
      <c r="J37" s="41" t="n"/>
      <c r="K37" s="41" t="n"/>
      <c r="L37" s="34">
        <f>IF(OR(A37="",NOT(ISNUMBER(J37)),NOT(ISNUMBER(K37))),"",IFERROR(MAX(0,J37-K37),""))</f>
        <v/>
      </c>
      <c r="M37" s="20" t="n"/>
      <c r="N37" s="23" t="n"/>
      <c r="O37" s="20" t="n"/>
      <c r="P37" s="43">
        <f>IF(OR(A37="",NOT(ISNUMBER(F37)),NOT(ISNUMBER('Parámetros'!$B$6))),"",IFERROR(F37+'Parámetros'!$B$6,""))</f>
        <v/>
      </c>
      <c r="Q37" s="28">
        <f>IF(OR(A37="",NOT(ISNUMBER(B37)),NOT(ISNUMBER(F37))),"",IFERROR(B37-F37,""))</f>
        <v/>
      </c>
      <c r="R37" s="39">
        <f>IF(OR(A37="",NOT(ISNUMBER(J37)),NOT(ISNUMBER(K37)),J37=0),"",IFERROR(K37/J37,""))</f>
        <v/>
      </c>
      <c r="S37" s="9">
        <f>IF(A37="","",IF(AND(ISNUMBER(F37),F37&gt;TODAY()),"Comprobar fecha de solicitud futura",IF(AND(ISNUMBER(B37),ISNUMBER(F37),B37&lt;F37),"Comprobar solicitud posterior a la salida",IF(AND(ISNUMBER(J37),ISNUMBER(K37),K37&gt;J37),"Comprobar cargo superior al importe",IF(AND(ISNUMBER(R37),ISNUMBER('Parámetros'!$B$8),R37&gt;'Parámetros'!$B$8),"Comprobar porcentaje de cargo",IF(AND(N37&lt;&gt;"Cerrada",ISNUMBER(P37),P37&lt;TODAY()),"Plazo de cierre vencido",IF(AND(N37="Cerrada",O37&lt;&gt;""),"Comprobar tarea antes de cerrar","")))))))</f>
        <v/>
      </c>
    </row>
    <row r="38">
      <c r="A38" s="20" t="n"/>
      <c r="B38" s="40" t="n"/>
      <c r="C38" s="20" t="n"/>
      <c r="D38" s="20" t="n"/>
      <c r="E38" s="20" t="n"/>
      <c r="F38" s="40" t="n"/>
      <c r="G38" s="20" t="n"/>
      <c r="H38" s="22" t="n"/>
      <c r="I38" s="23" t="n"/>
      <c r="J38" s="41" t="n"/>
      <c r="K38" s="41" t="n"/>
      <c r="L38" s="35">
        <f>IF(OR(A38="",NOT(ISNUMBER(J38)),NOT(ISNUMBER(K38))),"",IFERROR(MAX(0,J38-K38),""))</f>
        <v/>
      </c>
      <c r="M38" s="20" t="n"/>
      <c r="N38" s="23" t="n"/>
      <c r="O38" s="20" t="n"/>
      <c r="P38" s="42">
        <f>IF(OR(A38="",NOT(ISNUMBER(F38)),NOT(ISNUMBER('Parámetros'!$B$6))),"",IFERROR(F38+'Parámetros'!$B$6,""))</f>
        <v/>
      </c>
      <c r="Q38" s="26">
        <f>IF(OR(A38="",NOT(ISNUMBER(B38)),NOT(ISNUMBER(F38))),"",IFERROR(B38-F38,""))</f>
        <v/>
      </c>
      <c r="R38" s="37">
        <f>IF(OR(A38="",NOT(ISNUMBER(J38)),NOT(ISNUMBER(K38)),J38=0),"",IFERROR(K38/J38,""))</f>
        <v/>
      </c>
      <c r="S38" s="7">
        <f>IF(A38="","",IF(AND(ISNUMBER(F38),F38&gt;TODAY()),"Comprobar fecha de solicitud futura",IF(AND(ISNUMBER(B38),ISNUMBER(F38),B38&lt;F38),"Comprobar solicitud posterior a la salida",IF(AND(ISNUMBER(J38),ISNUMBER(K38),K38&gt;J38),"Comprobar cargo superior al importe",IF(AND(ISNUMBER(R38),ISNUMBER('Parámetros'!$B$8),R38&gt;'Parámetros'!$B$8),"Comprobar porcentaje de cargo",IF(AND(N38&lt;&gt;"Cerrada",ISNUMBER(P38),P38&lt;TODAY()),"Plazo de cierre vencido",IF(AND(N38="Cerrada",O38&lt;&gt;""),"Comprobar tarea antes de cerrar","")))))))</f>
        <v/>
      </c>
    </row>
    <row r="39">
      <c r="A39" s="20" t="n"/>
      <c r="B39" s="40" t="n"/>
      <c r="C39" s="20" t="n"/>
      <c r="D39" s="20" t="n"/>
      <c r="E39" s="20" t="n"/>
      <c r="F39" s="40" t="n"/>
      <c r="G39" s="20" t="n"/>
      <c r="H39" s="22" t="n"/>
      <c r="I39" s="23" t="n"/>
      <c r="J39" s="41" t="n"/>
      <c r="K39" s="41" t="n"/>
      <c r="L39" s="34">
        <f>IF(OR(A39="",NOT(ISNUMBER(J39)),NOT(ISNUMBER(K39))),"",IFERROR(MAX(0,J39-K39),""))</f>
        <v/>
      </c>
      <c r="M39" s="20" t="n"/>
      <c r="N39" s="23" t="n"/>
      <c r="O39" s="20" t="n"/>
      <c r="P39" s="43">
        <f>IF(OR(A39="",NOT(ISNUMBER(F39)),NOT(ISNUMBER('Parámetros'!$B$6))),"",IFERROR(F39+'Parámetros'!$B$6,""))</f>
        <v/>
      </c>
      <c r="Q39" s="28">
        <f>IF(OR(A39="",NOT(ISNUMBER(B39)),NOT(ISNUMBER(F39))),"",IFERROR(B39-F39,""))</f>
        <v/>
      </c>
      <c r="R39" s="39">
        <f>IF(OR(A39="",NOT(ISNUMBER(J39)),NOT(ISNUMBER(K39)),J39=0),"",IFERROR(K39/J39,""))</f>
        <v/>
      </c>
      <c r="S39" s="9">
        <f>IF(A39="","",IF(AND(ISNUMBER(F39),F39&gt;TODAY()),"Comprobar fecha de solicitud futura",IF(AND(ISNUMBER(B39),ISNUMBER(F39),B39&lt;F39),"Comprobar solicitud posterior a la salida",IF(AND(ISNUMBER(J39),ISNUMBER(K39),K39&gt;J39),"Comprobar cargo superior al importe",IF(AND(ISNUMBER(R39),ISNUMBER('Parámetros'!$B$8),R39&gt;'Parámetros'!$B$8),"Comprobar porcentaje de cargo",IF(AND(N39&lt;&gt;"Cerrada",ISNUMBER(P39),P39&lt;TODAY()),"Plazo de cierre vencido",IF(AND(N39="Cerrada",O39&lt;&gt;""),"Comprobar tarea antes de cerrar","")))))))</f>
        <v/>
      </c>
    </row>
    <row r="40">
      <c r="A40" s="20" t="n"/>
      <c r="B40" s="40" t="n"/>
      <c r="C40" s="20" t="n"/>
      <c r="D40" s="20" t="n"/>
      <c r="E40" s="20" t="n"/>
      <c r="F40" s="40" t="n"/>
      <c r="G40" s="20" t="n"/>
      <c r="H40" s="22" t="n"/>
      <c r="I40" s="23" t="n"/>
      <c r="J40" s="41" t="n"/>
      <c r="K40" s="41" t="n"/>
      <c r="L40" s="35">
        <f>IF(OR(A40="",NOT(ISNUMBER(J40)),NOT(ISNUMBER(K40))),"",IFERROR(MAX(0,J40-K40),""))</f>
        <v/>
      </c>
      <c r="M40" s="20" t="n"/>
      <c r="N40" s="23" t="n"/>
      <c r="O40" s="20" t="n"/>
      <c r="P40" s="42">
        <f>IF(OR(A40="",NOT(ISNUMBER(F40)),NOT(ISNUMBER('Parámetros'!$B$6))),"",IFERROR(F40+'Parámetros'!$B$6,""))</f>
        <v/>
      </c>
      <c r="Q40" s="26">
        <f>IF(OR(A40="",NOT(ISNUMBER(B40)),NOT(ISNUMBER(F40))),"",IFERROR(B40-F40,""))</f>
        <v/>
      </c>
      <c r="R40" s="37">
        <f>IF(OR(A40="",NOT(ISNUMBER(J40)),NOT(ISNUMBER(K40)),J40=0),"",IFERROR(K40/J40,""))</f>
        <v/>
      </c>
      <c r="S40" s="7">
        <f>IF(A40="","",IF(AND(ISNUMBER(F40),F40&gt;TODAY()),"Comprobar fecha de solicitud futura",IF(AND(ISNUMBER(B40),ISNUMBER(F40),B40&lt;F40),"Comprobar solicitud posterior a la salida",IF(AND(ISNUMBER(J40),ISNUMBER(K40),K40&gt;J40),"Comprobar cargo superior al importe",IF(AND(ISNUMBER(R40),ISNUMBER('Parámetros'!$B$8),R40&gt;'Parámetros'!$B$8),"Comprobar porcentaje de cargo",IF(AND(N40&lt;&gt;"Cerrada",ISNUMBER(P40),P40&lt;TODAY()),"Plazo de cierre vencido",IF(AND(N40="Cerrada",O40&lt;&gt;""),"Comprobar tarea antes de cerrar","")))))))</f>
        <v/>
      </c>
    </row>
    <row r="41">
      <c r="A41" s="20" t="n"/>
      <c r="B41" s="40" t="n"/>
      <c r="C41" s="20" t="n"/>
      <c r="D41" s="20" t="n"/>
      <c r="E41" s="20" t="n"/>
      <c r="F41" s="40" t="n"/>
      <c r="G41" s="20" t="n"/>
      <c r="H41" s="22" t="n"/>
      <c r="I41" s="23" t="n"/>
      <c r="J41" s="41" t="n"/>
      <c r="K41" s="41" t="n"/>
      <c r="L41" s="34">
        <f>IF(OR(A41="",NOT(ISNUMBER(J41)),NOT(ISNUMBER(K41))),"",IFERROR(MAX(0,J41-K41),""))</f>
        <v/>
      </c>
      <c r="M41" s="20" t="n"/>
      <c r="N41" s="23" t="n"/>
      <c r="O41" s="20" t="n"/>
      <c r="P41" s="43">
        <f>IF(OR(A41="",NOT(ISNUMBER(F41)),NOT(ISNUMBER('Parámetros'!$B$6))),"",IFERROR(F41+'Parámetros'!$B$6,""))</f>
        <v/>
      </c>
      <c r="Q41" s="28">
        <f>IF(OR(A41="",NOT(ISNUMBER(B41)),NOT(ISNUMBER(F41))),"",IFERROR(B41-F41,""))</f>
        <v/>
      </c>
      <c r="R41" s="39">
        <f>IF(OR(A41="",NOT(ISNUMBER(J41)),NOT(ISNUMBER(K41)),J41=0),"",IFERROR(K41/J41,""))</f>
        <v/>
      </c>
      <c r="S41" s="9">
        <f>IF(A41="","",IF(AND(ISNUMBER(F41),F41&gt;TODAY()),"Comprobar fecha de solicitud futura",IF(AND(ISNUMBER(B41),ISNUMBER(F41),B41&lt;F41),"Comprobar solicitud posterior a la salida",IF(AND(ISNUMBER(J41),ISNUMBER(K41),K41&gt;J41),"Comprobar cargo superior al importe",IF(AND(ISNUMBER(R41),ISNUMBER('Parámetros'!$B$8),R41&gt;'Parámetros'!$B$8),"Comprobar porcentaje de cargo",IF(AND(N41&lt;&gt;"Cerrada",ISNUMBER(P41),P41&lt;TODAY()),"Plazo de cierre vencido",IF(AND(N41="Cerrada",O41&lt;&gt;""),"Comprobar tarea antes de cerrar","")))))))</f>
        <v/>
      </c>
    </row>
    <row r="42">
      <c r="A42" s="20" t="n"/>
      <c r="B42" s="40" t="n"/>
      <c r="C42" s="20" t="n"/>
      <c r="D42" s="20" t="n"/>
      <c r="E42" s="20" t="n"/>
      <c r="F42" s="40" t="n"/>
      <c r="G42" s="20" t="n"/>
      <c r="H42" s="22" t="n"/>
      <c r="I42" s="23" t="n"/>
      <c r="J42" s="41" t="n"/>
      <c r="K42" s="41" t="n"/>
      <c r="L42" s="35">
        <f>IF(OR(A42="",NOT(ISNUMBER(J42)),NOT(ISNUMBER(K42))),"",IFERROR(MAX(0,J42-K42),""))</f>
        <v/>
      </c>
      <c r="M42" s="20" t="n"/>
      <c r="N42" s="23" t="n"/>
      <c r="O42" s="20" t="n"/>
      <c r="P42" s="42">
        <f>IF(OR(A42="",NOT(ISNUMBER(F42)),NOT(ISNUMBER('Parámetros'!$B$6))),"",IFERROR(F42+'Parámetros'!$B$6,""))</f>
        <v/>
      </c>
      <c r="Q42" s="26">
        <f>IF(OR(A42="",NOT(ISNUMBER(B42)),NOT(ISNUMBER(F42))),"",IFERROR(B42-F42,""))</f>
        <v/>
      </c>
      <c r="R42" s="37">
        <f>IF(OR(A42="",NOT(ISNUMBER(J42)),NOT(ISNUMBER(K42)),J42=0),"",IFERROR(K42/J42,""))</f>
        <v/>
      </c>
      <c r="S42" s="7">
        <f>IF(A42="","",IF(AND(ISNUMBER(F42),F42&gt;TODAY()),"Comprobar fecha de solicitud futura",IF(AND(ISNUMBER(B42),ISNUMBER(F42),B42&lt;F42),"Comprobar solicitud posterior a la salida",IF(AND(ISNUMBER(J42),ISNUMBER(K42),K42&gt;J42),"Comprobar cargo superior al importe",IF(AND(ISNUMBER(R42),ISNUMBER('Parámetros'!$B$8),R42&gt;'Parámetros'!$B$8),"Comprobar porcentaje de cargo",IF(AND(N42&lt;&gt;"Cerrada",ISNUMBER(P42),P42&lt;TODAY()),"Plazo de cierre vencido",IF(AND(N42="Cerrada",O42&lt;&gt;""),"Comprobar tarea antes de cerrar","")))))))</f>
        <v/>
      </c>
    </row>
    <row r="43">
      <c r="A43" s="20" t="n"/>
      <c r="B43" s="40" t="n"/>
      <c r="C43" s="20" t="n"/>
      <c r="D43" s="20" t="n"/>
      <c r="E43" s="20" t="n"/>
      <c r="F43" s="40" t="n"/>
      <c r="G43" s="20" t="n"/>
      <c r="H43" s="22" t="n"/>
      <c r="I43" s="23" t="n"/>
      <c r="J43" s="41" t="n"/>
      <c r="K43" s="41" t="n"/>
      <c r="L43" s="34">
        <f>IF(OR(A43="",NOT(ISNUMBER(J43)),NOT(ISNUMBER(K43))),"",IFERROR(MAX(0,J43-K43),""))</f>
        <v/>
      </c>
      <c r="M43" s="20" t="n"/>
      <c r="N43" s="23" t="n"/>
      <c r="O43" s="20" t="n"/>
      <c r="P43" s="43">
        <f>IF(OR(A43="",NOT(ISNUMBER(F43)),NOT(ISNUMBER('Parámetros'!$B$6))),"",IFERROR(F43+'Parámetros'!$B$6,""))</f>
        <v/>
      </c>
      <c r="Q43" s="28">
        <f>IF(OR(A43="",NOT(ISNUMBER(B43)),NOT(ISNUMBER(F43))),"",IFERROR(B43-F43,""))</f>
        <v/>
      </c>
      <c r="R43" s="39">
        <f>IF(OR(A43="",NOT(ISNUMBER(J43)),NOT(ISNUMBER(K43)),J43=0),"",IFERROR(K43/J43,""))</f>
        <v/>
      </c>
      <c r="S43" s="9">
        <f>IF(A43="","",IF(AND(ISNUMBER(F43),F43&gt;TODAY()),"Comprobar fecha de solicitud futura",IF(AND(ISNUMBER(B43),ISNUMBER(F43),B43&lt;F43),"Comprobar solicitud posterior a la salida",IF(AND(ISNUMBER(J43),ISNUMBER(K43),K43&gt;J43),"Comprobar cargo superior al importe",IF(AND(ISNUMBER(R43),ISNUMBER('Parámetros'!$B$8),R43&gt;'Parámetros'!$B$8),"Comprobar porcentaje de cargo",IF(AND(N43&lt;&gt;"Cerrada",ISNUMBER(P43),P43&lt;TODAY()),"Plazo de cierre vencido",IF(AND(N43="Cerrada",O43&lt;&gt;""),"Comprobar tarea antes de cerrar","")))))))</f>
        <v/>
      </c>
    </row>
    <row r="44">
      <c r="A44" s="20" t="n"/>
      <c r="B44" s="40" t="n"/>
      <c r="C44" s="20" t="n"/>
      <c r="D44" s="20" t="n"/>
      <c r="E44" s="20" t="n"/>
      <c r="F44" s="40" t="n"/>
      <c r="G44" s="20" t="n"/>
      <c r="H44" s="22" t="n"/>
      <c r="I44" s="23" t="n"/>
      <c r="J44" s="41" t="n"/>
      <c r="K44" s="41" t="n"/>
      <c r="L44" s="35">
        <f>IF(OR(A44="",NOT(ISNUMBER(J44)),NOT(ISNUMBER(K44))),"",IFERROR(MAX(0,J44-K44),""))</f>
        <v/>
      </c>
      <c r="M44" s="20" t="n"/>
      <c r="N44" s="23" t="n"/>
      <c r="O44" s="20" t="n"/>
      <c r="P44" s="42">
        <f>IF(OR(A44="",NOT(ISNUMBER(F44)),NOT(ISNUMBER('Parámetros'!$B$6))),"",IFERROR(F44+'Parámetros'!$B$6,""))</f>
        <v/>
      </c>
      <c r="Q44" s="26">
        <f>IF(OR(A44="",NOT(ISNUMBER(B44)),NOT(ISNUMBER(F44))),"",IFERROR(B44-F44,""))</f>
        <v/>
      </c>
      <c r="R44" s="37">
        <f>IF(OR(A44="",NOT(ISNUMBER(J44)),NOT(ISNUMBER(K44)),J44=0),"",IFERROR(K44/J44,""))</f>
        <v/>
      </c>
      <c r="S44" s="7">
        <f>IF(A44="","",IF(AND(ISNUMBER(F44),F44&gt;TODAY()),"Comprobar fecha de solicitud futura",IF(AND(ISNUMBER(B44),ISNUMBER(F44),B44&lt;F44),"Comprobar solicitud posterior a la salida",IF(AND(ISNUMBER(J44),ISNUMBER(K44),K44&gt;J44),"Comprobar cargo superior al importe",IF(AND(ISNUMBER(R44),ISNUMBER('Parámetros'!$B$8),R44&gt;'Parámetros'!$B$8),"Comprobar porcentaje de cargo",IF(AND(N44&lt;&gt;"Cerrada",ISNUMBER(P44),P44&lt;TODAY()),"Plazo de cierre vencido",IF(AND(N44="Cerrada",O44&lt;&gt;""),"Comprobar tarea antes de cerrar","")))))))</f>
        <v/>
      </c>
    </row>
    <row r="45">
      <c r="A45" s="20" t="n"/>
      <c r="B45" s="40" t="n"/>
      <c r="C45" s="20" t="n"/>
      <c r="D45" s="20" t="n"/>
      <c r="E45" s="20" t="n"/>
      <c r="F45" s="40" t="n"/>
      <c r="G45" s="20" t="n"/>
      <c r="H45" s="22" t="n"/>
      <c r="I45" s="23" t="n"/>
      <c r="J45" s="41" t="n"/>
      <c r="K45" s="41" t="n"/>
      <c r="L45" s="34">
        <f>IF(OR(A45="",NOT(ISNUMBER(J45)),NOT(ISNUMBER(K45))),"",IFERROR(MAX(0,J45-K45),""))</f>
        <v/>
      </c>
      <c r="M45" s="20" t="n"/>
      <c r="N45" s="23" t="n"/>
      <c r="O45" s="20" t="n"/>
      <c r="P45" s="43">
        <f>IF(OR(A45="",NOT(ISNUMBER(F45)),NOT(ISNUMBER('Parámetros'!$B$6))),"",IFERROR(F45+'Parámetros'!$B$6,""))</f>
        <v/>
      </c>
      <c r="Q45" s="28">
        <f>IF(OR(A45="",NOT(ISNUMBER(B45)),NOT(ISNUMBER(F45))),"",IFERROR(B45-F45,""))</f>
        <v/>
      </c>
      <c r="R45" s="39">
        <f>IF(OR(A45="",NOT(ISNUMBER(J45)),NOT(ISNUMBER(K45)),J45=0),"",IFERROR(K45/J45,""))</f>
        <v/>
      </c>
      <c r="S45" s="9">
        <f>IF(A45="","",IF(AND(ISNUMBER(F45),F45&gt;TODAY()),"Comprobar fecha de solicitud futura",IF(AND(ISNUMBER(B45),ISNUMBER(F45),B45&lt;F45),"Comprobar solicitud posterior a la salida",IF(AND(ISNUMBER(J45),ISNUMBER(K45),K45&gt;J45),"Comprobar cargo superior al importe",IF(AND(ISNUMBER(R45),ISNUMBER('Parámetros'!$B$8),R45&gt;'Parámetros'!$B$8),"Comprobar porcentaje de cargo",IF(AND(N45&lt;&gt;"Cerrada",ISNUMBER(P45),P45&lt;TODAY()),"Plazo de cierre vencido",IF(AND(N45="Cerrada",O45&lt;&gt;""),"Comprobar tarea antes de cerrar","")))))))</f>
        <v/>
      </c>
    </row>
    <row r="46">
      <c r="A46" s="20" t="n"/>
      <c r="B46" s="40" t="n"/>
      <c r="C46" s="20" t="n"/>
      <c r="D46" s="20" t="n"/>
      <c r="E46" s="20" t="n"/>
      <c r="F46" s="40" t="n"/>
      <c r="G46" s="20" t="n"/>
      <c r="H46" s="22" t="n"/>
      <c r="I46" s="23" t="n"/>
      <c r="J46" s="41" t="n"/>
      <c r="K46" s="41" t="n"/>
      <c r="L46" s="35">
        <f>IF(OR(A46="",NOT(ISNUMBER(J46)),NOT(ISNUMBER(K46))),"",IFERROR(MAX(0,J46-K46),""))</f>
        <v/>
      </c>
      <c r="M46" s="20" t="n"/>
      <c r="N46" s="23" t="n"/>
      <c r="O46" s="20" t="n"/>
      <c r="P46" s="42">
        <f>IF(OR(A46="",NOT(ISNUMBER(F46)),NOT(ISNUMBER('Parámetros'!$B$6))),"",IFERROR(F46+'Parámetros'!$B$6,""))</f>
        <v/>
      </c>
      <c r="Q46" s="26">
        <f>IF(OR(A46="",NOT(ISNUMBER(B46)),NOT(ISNUMBER(F46))),"",IFERROR(B46-F46,""))</f>
        <v/>
      </c>
      <c r="R46" s="37">
        <f>IF(OR(A46="",NOT(ISNUMBER(J46)),NOT(ISNUMBER(K46)),J46=0),"",IFERROR(K46/J46,""))</f>
        <v/>
      </c>
      <c r="S46" s="7">
        <f>IF(A46="","",IF(AND(ISNUMBER(F46),F46&gt;TODAY()),"Comprobar fecha de solicitud futura",IF(AND(ISNUMBER(B46),ISNUMBER(F46),B46&lt;F46),"Comprobar solicitud posterior a la salida",IF(AND(ISNUMBER(J46),ISNUMBER(K46),K46&gt;J46),"Comprobar cargo superior al importe",IF(AND(ISNUMBER(R46),ISNUMBER('Parámetros'!$B$8),R46&gt;'Parámetros'!$B$8),"Comprobar porcentaje de cargo",IF(AND(N46&lt;&gt;"Cerrada",ISNUMBER(P46),P46&lt;TODAY()),"Plazo de cierre vencido",IF(AND(N46="Cerrada",O46&lt;&gt;""),"Comprobar tarea antes de cerrar","")))))))</f>
        <v/>
      </c>
    </row>
    <row r="47">
      <c r="A47" s="20" t="n"/>
      <c r="B47" s="40" t="n"/>
      <c r="C47" s="20" t="n"/>
      <c r="D47" s="20" t="n"/>
      <c r="E47" s="20" t="n"/>
      <c r="F47" s="40" t="n"/>
      <c r="G47" s="20" t="n"/>
      <c r="H47" s="22" t="n"/>
      <c r="I47" s="23" t="n"/>
      <c r="J47" s="41" t="n"/>
      <c r="K47" s="41" t="n"/>
      <c r="L47" s="34">
        <f>IF(OR(A47="",NOT(ISNUMBER(J47)),NOT(ISNUMBER(K47))),"",IFERROR(MAX(0,J47-K47),""))</f>
        <v/>
      </c>
      <c r="M47" s="20" t="n"/>
      <c r="N47" s="23" t="n"/>
      <c r="O47" s="20" t="n"/>
      <c r="P47" s="43">
        <f>IF(OR(A47="",NOT(ISNUMBER(F47)),NOT(ISNUMBER('Parámetros'!$B$6))),"",IFERROR(F47+'Parámetros'!$B$6,""))</f>
        <v/>
      </c>
      <c r="Q47" s="28">
        <f>IF(OR(A47="",NOT(ISNUMBER(B47)),NOT(ISNUMBER(F47))),"",IFERROR(B47-F47,""))</f>
        <v/>
      </c>
      <c r="R47" s="39">
        <f>IF(OR(A47="",NOT(ISNUMBER(J47)),NOT(ISNUMBER(K47)),J47=0),"",IFERROR(K47/J47,""))</f>
        <v/>
      </c>
      <c r="S47" s="9">
        <f>IF(A47="","",IF(AND(ISNUMBER(F47),F47&gt;TODAY()),"Comprobar fecha de solicitud futura",IF(AND(ISNUMBER(B47),ISNUMBER(F47),B47&lt;F47),"Comprobar solicitud posterior a la salida",IF(AND(ISNUMBER(J47),ISNUMBER(K47),K47&gt;J47),"Comprobar cargo superior al importe",IF(AND(ISNUMBER(R47),ISNUMBER('Parámetros'!$B$8),R47&gt;'Parámetros'!$B$8),"Comprobar porcentaje de cargo",IF(AND(N47&lt;&gt;"Cerrada",ISNUMBER(P47),P47&lt;TODAY()),"Plazo de cierre vencido",IF(AND(N47="Cerrada",O47&lt;&gt;""),"Comprobar tarea antes de cerrar","")))))))</f>
        <v/>
      </c>
    </row>
    <row r="48">
      <c r="A48" s="20" t="n"/>
      <c r="B48" s="40" t="n"/>
      <c r="C48" s="20" t="n"/>
      <c r="D48" s="20" t="n"/>
      <c r="E48" s="20" t="n"/>
      <c r="F48" s="40" t="n"/>
      <c r="G48" s="20" t="n"/>
      <c r="H48" s="22" t="n"/>
      <c r="I48" s="23" t="n"/>
      <c r="J48" s="41" t="n"/>
      <c r="K48" s="41" t="n"/>
      <c r="L48" s="35">
        <f>IF(OR(A48="",NOT(ISNUMBER(J48)),NOT(ISNUMBER(K48))),"",IFERROR(MAX(0,J48-K48),""))</f>
        <v/>
      </c>
      <c r="M48" s="20" t="n"/>
      <c r="N48" s="23" t="n"/>
      <c r="O48" s="20" t="n"/>
      <c r="P48" s="42">
        <f>IF(OR(A48="",NOT(ISNUMBER(F48)),NOT(ISNUMBER('Parámetros'!$B$6))),"",IFERROR(F48+'Parámetros'!$B$6,""))</f>
        <v/>
      </c>
      <c r="Q48" s="26">
        <f>IF(OR(A48="",NOT(ISNUMBER(B48)),NOT(ISNUMBER(F48))),"",IFERROR(B48-F48,""))</f>
        <v/>
      </c>
      <c r="R48" s="37">
        <f>IF(OR(A48="",NOT(ISNUMBER(J48)),NOT(ISNUMBER(K48)),J48=0),"",IFERROR(K48/J48,""))</f>
        <v/>
      </c>
      <c r="S48" s="7">
        <f>IF(A48="","",IF(AND(ISNUMBER(F48),F48&gt;TODAY()),"Comprobar fecha de solicitud futura",IF(AND(ISNUMBER(B48),ISNUMBER(F48),B48&lt;F48),"Comprobar solicitud posterior a la salida",IF(AND(ISNUMBER(J48),ISNUMBER(K48),K48&gt;J48),"Comprobar cargo superior al importe",IF(AND(ISNUMBER(R48),ISNUMBER('Parámetros'!$B$8),R48&gt;'Parámetros'!$B$8),"Comprobar porcentaje de cargo",IF(AND(N48&lt;&gt;"Cerrada",ISNUMBER(P48),P48&lt;TODAY()),"Plazo de cierre vencido",IF(AND(N48="Cerrada",O48&lt;&gt;""),"Comprobar tarea antes de cerrar","")))))))</f>
        <v/>
      </c>
    </row>
    <row r="49">
      <c r="A49" s="20" t="n"/>
      <c r="B49" s="40" t="n"/>
      <c r="C49" s="20" t="n"/>
      <c r="D49" s="20" t="n"/>
      <c r="E49" s="20" t="n"/>
      <c r="F49" s="40" t="n"/>
      <c r="G49" s="20" t="n"/>
      <c r="H49" s="22" t="n"/>
      <c r="I49" s="23" t="n"/>
      <c r="J49" s="41" t="n"/>
      <c r="K49" s="41" t="n"/>
      <c r="L49" s="34">
        <f>IF(OR(A49="",NOT(ISNUMBER(J49)),NOT(ISNUMBER(K49))),"",IFERROR(MAX(0,J49-K49),""))</f>
        <v/>
      </c>
      <c r="M49" s="20" t="n"/>
      <c r="N49" s="23" t="n"/>
      <c r="O49" s="20" t="n"/>
      <c r="P49" s="43">
        <f>IF(OR(A49="",NOT(ISNUMBER(F49)),NOT(ISNUMBER('Parámetros'!$B$6))),"",IFERROR(F49+'Parámetros'!$B$6,""))</f>
        <v/>
      </c>
      <c r="Q49" s="28">
        <f>IF(OR(A49="",NOT(ISNUMBER(B49)),NOT(ISNUMBER(F49))),"",IFERROR(B49-F49,""))</f>
        <v/>
      </c>
      <c r="R49" s="39">
        <f>IF(OR(A49="",NOT(ISNUMBER(J49)),NOT(ISNUMBER(K49)),J49=0),"",IFERROR(K49/J49,""))</f>
        <v/>
      </c>
      <c r="S49" s="9">
        <f>IF(A49="","",IF(AND(ISNUMBER(F49),F49&gt;TODAY()),"Comprobar fecha de solicitud futura",IF(AND(ISNUMBER(B49),ISNUMBER(F49),B49&lt;F49),"Comprobar solicitud posterior a la salida",IF(AND(ISNUMBER(J49),ISNUMBER(K49),K49&gt;J49),"Comprobar cargo superior al importe",IF(AND(ISNUMBER(R49),ISNUMBER('Parámetros'!$B$8),R49&gt;'Parámetros'!$B$8),"Comprobar porcentaje de cargo",IF(AND(N49&lt;&gt;"Cerrada",ISNUMBER(P49),P49&lt;TODAY()),"Plazo de cierre vencido",IF(AND(N49="Cerrada",O49&lt;&gt;""),"Comprobar tarea antes de cerrar","")))))))</f>
        <v/>
      </c>
    </row>
    <row r="50">
      <c r="A50" s="20" t="n"/>
      <c r="B50" s="40" t="n"/>
      <c r="C50" s="20" t="n"/>
      <c r="D50" s="20" t="n"/>
      <c r="E50" s="20" t="n"/>
      <c r="F50" s="40" t="n"/>
      <c r="G50" s="20" t="n"/>
      <c r="H50" s="22" t="n"/>
      <c r="I50" s="23" t="n"/>
      <c r="J50" s="41" t="n"/>
      <c r="K50" s="41" t="n"/>
      <c r="L50" s="35">
        <f>IF(OR(A50="",NOT(ISNUMBER(J50)),NOT(ISNUMBER(K50))),"",IFERROR(MAX(0,J50-K50),""))</f>
        <v/>
      </c>
      <c r="M50" s="20" t="n"/>
      <c r="N50" s="23" t="n"/>
      <c r="O50" s="20" t="n"/>
      <c r="P50" s="42">
        <f>IF(OR(A50="",NOT(ISNUMBER(F50)),NOT(ISNUMBER('Parámetros'!$B$6))),"",IFERROR(F50+'Parámetros'!$B$6,""))</f>
        <v/>
      </c>
      <c r="Q50" s="26">
        <f>IF(OR(A50="",NOT(ISNUMBER(B50)),NOT(ISNUMBER(F50))),"",IFERROR(B50-F50,""))</f>
        <v/>
      </c>
      <c r="R50" s="37">
        <f>IF(OR(A50="",NOT(ISNUMBER(J50)),NOT(ISNUMBER(K50)),J50=0),"",IFERROR(K50/J50,""))</f>
        <v/>
      </c>
      <c r="S50" s="7">
        <f>IF(A50="","",IF(AND(ISNUMBER(F50),F50&gt;TODAY()),"Comprobar fecha de solicitud futura",IF(AND(ISNUMBER(B50),ISNUMBER(F50),B50&lt;F50),"Comprobar solicitud posterior a la salida",IF(AND(ISNUMBER(J50),ISNUMBER(K50),K50&gt;J50),"Comprobar cargo superior al importe",IF(AND(ISNUMBER(R50),ISNUMBER('Parámetros'!$B$8),R50&gt;'Parámetros'!$B$8),"Comprobar porcentaje de cargo",IF(AND(N50&lt;&gt;"Cerrada",ISNUMBER(P50),P50&lt;TODAY()),"Plazo de cierre vencido",IF(AND(N50="Cerrada",O50&lt;&gt;""),"Comprobar tarea antes de cerrar","")))))))</f>
        <v/>
      </c>
    </row>
    <row r="51">
      <c r="A51" s="20" t="n"/>
      <c r="B51" s="40" t="n"/>
      <c r="C51" s="20" t="n"/>
      <c r="D51" s="20" t="n"/>
      <c r="E51" s="20" t="n"/>
      <c r="F51" s="40" t="n"/>
      <c r="G51" s="20" t="n"/>
      <c r="H51" s="22" t="n"/>
      <c r="I51" s="23" t="n"/>
      <c r="J51" s="41" t="n"/>
      <c r="K51" s="41" t="n"/>
      <c r="L51" s="34">
        <f>IF(OR(A51="",NOT(ISNUMBER(J51)),NOT(ISNUMBER(K51))),"",IFERROR(MAX(0,J51-K51),""))</f>
        <v/>
      </c>
      <c r="M51" s="20" t="n"/>
      <c r="N51" s="23" t="n"/>
      <c r="O51" s="20" t="n"/>
      <c r="P51" s="43">
        <f>IF(OR(A51="",NOT(ISNUMBER(F51)),NOT(ISNUMBER('Parámetros'!$B$6))),"",IFERROR(F51+'Parámetros'!$B$6,""))</f>
        <v/>
      </c>
      <c r="Q51" s="28">
        <f>IF(OR(A51="",NOT(ISNUMBER(B51)),NOT(ISNUMBER(F51))),"",IFERROR(B51-F51,""))</f>
        <v/>
      </c>
      <c r="R51" s="39">
        <f>IF(OR(A51="",NOT(ISNUMBER(J51)),NOT(ISNUMBER(K51)),J51=0),"",IFERROR(K51/J51,""))</f>
        <v/>
      </c>
      <c r="S51" s="9">
        <f>IF(A51="","",IF(AND(ISNUMBER(F51),F51&gt;TODAY()),"Comprobar fecha de solicitud futura",IF(AND(ISNUMBER(B51),ISNUMBER(F51),B51&lt;F51),"Comprobar solicitud posterior a la salida",IF(AND(ISNUMBER(J51),ISNUMBER(K51),K51&gt;J51),"Comprobar cargo superior al importe",IF(AND(ISNUMBER(R51),ISNUMBER('Parámetros'!$B$8),R51&gt;'Parámetros'!$B$8),"Comprobar porcentaje de cargo",IF(AND(N51&lt;&gt;"Cerrada",ISNUMBER(P51),P51&lt;TODAY()),"Plazo de cierre vencido",IF(AND(N51="Cerrada",O51&lt;&gt;""),"Comprobar tarea antes de cerrar","")))))))</f>
        <v/>
      </c>
    </row>
    <row r="52">
      <c r="A52" s="20" t="n"/>
      <c r="B52" s="40" t="n"/>
      <c r="C52" s="20" t="n"/>
      <c r="D52" s="20" t="n"/>
      <c r="E52" s="20" t="n"/>
      <c r="F52" s="40" t="n"/>
      <c r="G52" s="20" t="n"/>
      <c r="H52" s="22" t="n"/>
      <c r="I52" s="23" t="n"/>
      <c r="J52" s="41" t="n"/>
      <c r="K52" s="41" t="n"/>
      <c r="L52" s="35">
        <f>IF(OR(A52="",NOT(ISNUMBER(J52)),NOT(ISNUMBER(K52))),"",IFERROR(MAX(0,J52-K52),""))</f>
        <v/>
      </c>
      <c r="M52" s="20" t="n"/>
      <c r="N52" s="23" t="n"/>
      <c r="O52" s="20" t="n"/>
      <c r="P52" s="42">
        <f>IF(OR(A52="",NOT(ISNUMBER(F52)),NOT(ISNUMBER('Parámetros'!$B$6))),"",IFERROR(F52+'Parámetros'!$B$6,""))</f>
        <v/>
      </c>
      <c r="Q52" s="26">
        <f>IF(OR(A52="",NOT(ISNUMBER(B52)),NOT(ISNUMBER(F52))),"",IFERROR(B52-F52,""))</f>
        <v/>
      </c>
      <c r="R52" s="37">
        <f>IF(OR(A52="",NOT(ISNUMBER(J52)),NOT(ISNUMBER(K52)),J52=0),"",IFERROR(K52/J52,""))</f>
        <v/>
      </c>
      <c r="S52" s="7">
        <f>IF(A52="","",IF(AND(ISNUMBER(F52),F52&gt;TODAY()),"Comprobar fecha de solicitud futura",IF(AND(ISNUMBER(B52),ISNUMBER(F52),B52&lt;F52),"Comprobar solicitud posterior a la salida",IF(AND(ISNUMBER(J52),ISNUMBER(K52),K52&gt;J52),"Comprobar cargo superior al importe",IF(AND(ISNUMBER(R52),ISNUMBER('Parámetros'!$B$8),R52&gt;'Parámetros'!$B$8),"Comprobar porcentaje de cargo",IF(AND(N52&lt;&gt;"Cerrada",ISNUMBER(P52),P52&lt;TODAY()),"Plazo de cierre vencido",IF(AND(N52="Cerrada",O52&lt;&gt;""),"Comprobar tarea antes de cerrar","")))))))</f>
        <v/>
      </c>
    </row>
    <row r="53">
      <c r="A53" s="20" t="n"/>
      <c r="B53" s="40" t="n"/>
      <c r="C53" s="20" t="n"/>
      <c r="D53" s="20" t="n"/>
      <c r="E53" s="20" t="n"/>
      <c r="F53" s="40" t="n"/>
      <c r="G53" s="20" t="n"/>
      <c r="H53" s="22" t="n"/>
      <c r="I53" s="23" t="n"/>
      <c r="J53" s="41" t="n"/>
      <c r="K53" s="41" t="n"/>
      <c r="L53" s="34">
        <f>IF(OR(A53="",NOT(ISNUMBER(J53)),NOT(ISNUMBER(K53))),"",IFERROR(MAX(0,J53-K53),""))</f>
        <v/>
      </c>
      <c r="M53" s="20" t="n"/>
      <c r="N53" s="23" t="n"/>
      <c r="O53" s="20" t="n"/>
      <c r="P53" s="43">
        <f>IF(OR(A53="",NOT(ISNUMBER(F53)),NOT(ISNUMBER('Parámetros'!$B$6))),"",IFERROR(F53+'Parámetros'!$B$6,""))</f>
        <v/>
      </c>
      <c r="Q53" s="28">
        <f>IF(OR(A53="",NOT(ISNUMBER(B53)),NOT(ISNUMBER(F53))),"",IFERROR(B53-F53,""))</f>
        <v/>
      </c>
      <c r="R53" s="39">
        <f>IF(OR(A53="",NOT(ISNUMBER(J53)),NOT(ISNUMBER(K53)),J53=0),"",IFERROR(K53/J53,""))</f>
        <v/>
      </c>
      <c r="S53" s="9">
        <f>IF(A53="","",IF(AND(ISNUMBER(F53),F53&gt;TODAY()),"Comprobar fecha de solicitud futura",IF(AND(ISNUMBER(B53),ISNUMBER(F53),B53&lt;F53),"Comprobar solicitud posterior a la salida",IF(AND(ISNUMBER(J53),ISNUMBER(K53),K53&gt;J53),"Comprobar cargo superior al importe",IF(AND(ISNUMBER(R53),ISNUMBER('Parámetros'!$B$8),R53&gt;'Parámetros'!$B$8),"Comprobar porcentaje de cargo",IF(AND(N53&lt;&gt;"Cerrada",ISNUMBER(P53),P53&lt;TODAY()),"Plazo de cierre vencido",IF(AND(N53="Cerrada",O53&lt;&gt;""),"Comprobar tarea antes de cerrar","")))))))</f>
        <v/>
      </c>
    </row>
    <row r="54">
      <c r="A54" s="20" t="n"/>
      <c r="B54" s="40" t="n"/>
      <c r="C54" s="20" t="n"/>
      <c r="D54" s="20" t="n"/>
      <c r="E54" s="20" t="n"/>
      <c r="F54" s="40" t="n"/>
      <c r="G54" s="20" t="n"/>
      <c r="H54" s="22" t="n"/>
      <c r="I54" s="23" t="n"/>
      <c r="J54" s="41" t="n"/>
      <c r="K54" s="41" t="n"/>
      <c r="L54" s="35">
        <f>IF(OR(A54="",NOT(ISNUMBER(J54)),NOT(ISNUMBER(K54))),"",IFERROR(MAX(0,J54-K54),""))</f>
        <v/>
      </c>
      <c r="M54" s="20" t="n"/>
      <c r="N54" s="23" t="n"/>
      <c r="O54" s="20" t="n"/>
      <c r="P54" s="42">
        <f>IF(OR(A54="",NOT(ISNUMBER(F54)),NOT(ISNUMBER('Parámetros'!$B$6))),"",IFERROR(F54+'Parámetros'!$B$6,""))</f>
        <v/>
      </c>
      <c r="Q54" s="26">
        <f>IF(OR(A54="",NOT(ISNUMBER(B54)),NOT(ISNUMBER(F54))),"",IFERROR(B54-F54,""))</f>
        <v/>
      </c>
      <c r="R54" s="37">
        <f>IF(OR(A54="",NOT(ISNUMBER(J54)),NOT(ISNUMBER(K54)),J54=0),"",IFERROR(K54/J54,""))</f>
        <v/>
      </c>
      <c r="S54" s="7">
        <f>IF(A54="","",IF(AND(ISNUMBER(F54),F54&gt;TODAY()),"Comprobar fecha de solicitud futura",IF(AND(ISNUMBER(B54),ISNUMBER(F54),B54&lt;F54),"Comprobar solicitud posterior a la salida",IF(AND(ISNUMBER(J54),ISNUMBER(K54),K54&gt;J54),"Comprobar cargo superior al importe",IF(AND(ISNUMBER(R54),ISNUMBER('Parámetros'!$B$8),R54&gt;'Parámetros'!$B$8),"Comprobar porcentaje de cargo",IF(AND(N54&lt;&gt;"Cerrada",ISNUMBER(P54),P54&lt;TODAY()),"Plazo de cierre vencido",IF(AND(N54="Cerrada",O54&lt;&gt;""),"Comprobar tarea antes de cerrar","")))))))</f>
        <v/>
      </c>
    </row>
    <row r="55">
      <c r="A55" s="20" t="n"/>
      <c r="B55" s="40" t="n"/>
      <c r="C55" s="20" t="n"/>
      <c r="D55" s="20" t="n"/>
      <c r="E55" s="20" t="n"/>
      <c r="F55" s="40" t="n"/>
      <c r="G55" s="20" t="n"/>
      <c r="H55" s="22" t="n"/>
      <c r="I55" s="23" t="n"/>
      <c r="J55" s="41" t="n"/>
      <c r="K55" s="41" t="n"/>
      <c r="L55" s="34">
        <f>IF(OR(A55="",NOT(ISNUMBER(J55)),NOT(ISNUMBER(K55))),"",IFERROR(MAX(0,J55-K55),""))</f>
        <v/>
      </c>
      <c r="M55" s="20" t="n"/>
      <c r="N55" s="23" t="n"/>
      <c r="O55" s="20" t="n"/>
      <c r="P55" s="43">
        <f>IF(OR(A55="",NOT(ISNUMBER(F55)),NOT(ISNUMBER('Parámetros'!$B$6))),"",IFERROR(F55+'Parámetros'!$B$6,""))</f>
        <v/>
      </c>
      <c r="Q55" s="28">
        <f>IF(OR(A55="",NOT(ISNUMBER(B55)),NOT(ISNUMBER(F55))),"",IFERROR(B55-F55,""))</f>
        <v/>
      </c>
      <c r="R55" s="39">
        <f>IF(OR(A55="",NOT(ISNUMBER(J55)),NOT(ISNUMBER(K55)),J55=0),"",IFERROR(K55/J55,""))</f>
        <v/>
      </c>
      <c r="S55" s="9">
        <f>IF(A55="","",IF(AND(ISNUMBER(F55),F55&gt;TODAY()),"Comprobar fecha de solicitud futura",IF(AND(ISNUMBER(B55),ISNUMBER(F55),B55&lt;F55),"Comprobar solicitud posterior a la salida",IF(AND(ISNUMBER(J55),ISNUMBER(K55),K55&gt;J55),"Comprobar cargo superior al importe",IF(AND(ISNUMBER(R55),ISNUMBER('Parámetros'!$B$8),R55&gt;'Parámetros'!$B$8),"Comprobar porcentaje de cargo",IF(AND(N55&lt;&gt;"Cerrada",ISNUMBER(P55),P55&lt;TODAY()),"Plazo de cierre vencido",IF(AND(N55="Cerrada",O55&lt;&gt;""),"Comprobar tarea antes de cerrar","")))))))</f>
        <v/>
      </c>
    </row>
    <row r="56">
      <c r="A56" s="20" t="n"/>
      <c r="B56" s="40" t="n"/>
      <c r="C56" s="20" t="n"/>
      <c r="D56" s="20" t="n"/>
      <c r="E56" s="20" t="n"/>
      <c r="F56" s="40" t="n"/>
      <c r="G56" s="20" t="n"/>
      <c r="H56" s="22" t="n"/>
      <c r="I56" s="23" t="n"/>
      <c r="J56" s="41" t="n"/>
      <c r="K56" s="41" t="n"/>
      <c r="L56" s="35">
        <f>IF(OR(A56="",NOT(ISNUMBER(J56)),NOT(ISNUMBER(K56))),"",IFERROR(MAX(0,J56-K56),""))</f>
        <v/>
      </c>
      <c r="M56" s="20" t="n"/>
      <c r="N56" s="23" t="n"/>
      <c r="O56" s="20" t="n"/>
      <c r="P56" s="42">
        <f>IF(OR(A56="",NOT(ISNUMBER(F56)),NOT(ISNUMBER('Parámetros'!$B$6))),"",IFERROR(F56+'Parámetros'!$B$6,""))</f>
        <v/>
      </c>
      <c r="Q56" s="26">
        <f>IF(OR(A56="",NOT(ISNUMBER(B56)),NOT(ISNUMBER(F56))),"",IFERROR(B56-F56,""))</f>
        <v/>
      </c>
      <c r="R56" s="37">
        <f>IF(OR(A56="",NOT(ISNUMBER(J56)),NOT(ISNUMBER(K56)),J56=0),"",IFERROR(K56/J56,""))</f>
        <v/>
      </c>
      <c r="S56" s="7">
        <f>IF(A56="","",IF(AND(ISNUMBER(F56),F56&gt;TODAY()),"Comprobar fecha de solicitud futura",IF(AND(ISNUMBER(B56),ISNUMBER(F56),B56&lt;F56),"Comprobar solicitud posterior a la salida",IF(AND(ISNUMBER(J56),ISNUMBER(K56),K56&gt;J56),"Comprobar cargo superior al importe",IF(AND(ISNUMBER(R56),ISNUMBER('Parámetros'!$B$8),R56&gt;'Parámetros'!$B$8),"Comprobar porcentaje de cargo",IF(AND(N56&lt;&gt;"Cerrada",ISNUMBER(P56),P56&lt;TODAY()),"Plazo de cierre vencido",IF(AND(N56="Cerrada",O56&lt;&gt;""),"Comprobar tarea antes de cerrar","")))))))</f>
        <v/>
      </c>
    </row>
    <row r="57">
      <c r="A57" s="20" t="n"/>
      <c r="B57" s="40" t="n"/>
      <c r="C57" s="20" t="n"/>
      <c r="D57" s="20" t="n"/>
      <c r="E57" s="20" t="n"/>
      <c r="F57" s="40" t="n"/>
      <c r="G57" s="20" t="n"/>
      <c r="H57" s="22" t="n"/>
      <c r="I57" s="23" t="n"/>
      <c r="J57" s="41" t="n"/>
      <c r="K57" s="41" t="n"/>
      <c r="L57" s="34">
        <f>IF(OR(A57="",NOT(ISNUMBER(J57)),NOT(ISNUMBER(K57))),"",IFERROR(MAX(0,J57-K57),""))</f>
        <v/>
      </c>
      <c r="M57" s="20" t="n"/>
      <c r="N57" s="23" t="n"/>
      <c r="O57" s="20" t="n"/>
      <c r="P57" s="43">
        <f>IF(OR(A57="",NOT(ISNUMBER(F57)),NOT(ISNUMBER('Parámetros'!$B$6))),"",IFERROR(F57+'Parámetros'!$B$6,""))</f>
        <v/>
      </c>
      <c r="Q57" s="28">
        <f>IF(OR(A57="",NOT(ISNUMBER(B57)),NOT(ISNUMBER(F57))),"",IFERROR(B57-F57,""))</f>
        <v/>
      </c>
      <c r="R57" s="39">
        <f>IF(OR(A57="",NOT(ISNUMBER(J57)),NOT(ISNUMBER(K57)),J57=0),"",IFERROR(K57/J57,""))</f>
        <v/>
      </c>
      <c r="S57" s="9">
        <f>IF(A57="","",IF(AND(ISNUMBER(F57),F57&gt;TODAY()),"Comprobar fecha de solicitud futura",IF(AND(ISNUMBER(B57),ISNUMBER(F57),B57&lt;F57),"Comprobar solicitud posterior a la salida",IF(AND(ISNUMBER(J57),ISNUMBER(K57),K57&gt;J57),"Comprobar cargo superior al importe",IF(AND(ISNUMBER(R57),ISNUMBER('Parámetros'!$B$8),R57&gt;'Parámetros'!$B$8),"Comprobar porcentaje de cargo",IF(AND(N57&lt;&gt;"Cerrada",ISNUMBER(P57),P57&lt;TODAY()),"Plazo de cierre vencido",IF(AND(N57="Cerrada",O57&lt;&gt;""),"Comprobar tarea antes de cerrar","")))))))</f>
        <v/>
      </c>
    </row>
    <row r="58">
      <c r="A58" s="20" t="n"/>
      <c r="B58" s="40" t="n"/>
      <c r="C58" s="20" t="n"/>
      <c r="D58" s="20" t="n"/>
      <c r="E58" s="20" t="n"/>
      <c r="F58" s="40" t="n"/>
      <c r="G58" s="20" t="n"/>
      <c r="H58" s="22" t="n"/>
      <c r="I58" s="23" t="n"/>
      <c r="J58" s="41" t="n"/>
      <c r="K58" s="41" t="n"/>
      <c r="L58" s="35">
        <f>IF(OR(A58="",NOT(ISNUMBER(J58)),NOT(ISNUMBER(K58))),"",IFERROR(MAX(0,J58-K58),""))</f>
        <v/>
      </c>
      <c r="M58" s="20" t="n"/>
      <c r="N58" s="23" t="n"/>
      <c r="O58" s="20" t="n"/>
      <c r="P58" s="42">
        <f>IF(OR(A58="",NOT(ISNUMBER(F58)),NOT(ISNUMBER('Parámetros'!$B$6))),"",IFERROR(F58+'Parámetros'!$B$6,""))</f>
        <v/>
      </c>
      <c r="Q58" s="26">
        <f>IF(OR(A58="",NOT(ISNUMBER(B58)),NOT(ISNUMBER(F58))),"",IFERROR(B58-F58,""))</f>
        <v/>
      </c>
      <c r="R58" s="37">
        <f>IF(OR(A58="",NOT(ISNUMBER(J58)),NOT(ISNUMBER(K58)),J58=0),"",IFERROR(K58/J58,""))</f>
        <v/>
      </c>
      <c r="S58" s="7">
        <f>IF(A58="","",IF(AND(ISNUMBER(F58),F58&gt;TODAY()),"Comprobar fecha de solicitud futura",IF(AND(ISNUMBER(B58),ISNUMBER(F58),B58&lt;F58),"Comprobar solicitud posterior a la salida",IF(AND(ISNUMBER(J58),ISNUMBER(K58),K58&gt;J58),"Comprobar cargo superior al importe",IF(AND(ISNUMBER(R58),ISNUMBER('Parámetros'!$B$8),R58&gt;'Parámetros'!$B$8),"Comprobar porcentaje de cargo",IF(AND(N58&lt;&gt;"Cerrada",ISNUMBER(P58),P58&lt;TODAY()),"Plazo de cierre vencido",IF(AND(N58="Cerrada",O58&lt;&gt;""),"Comprobar tarea antes de cerrar","")))))))</f>
        <v/>
      </c>
    </row>
    <row r="59">
      <c r="A59" s="20" t="n"/>
      <c r="B59" s="40" t="n"/>
      <c r="C59" s="20" t="n"/>
      <c r="D59" s="20" t="n"/>
      <c r="E59" s="20" t="n"/>
      <c r="F59" s="40" t="n"/>
      <c r="G59" s="20" t="n"/>
      <c r="H59" s="22" t="n"/>
      <c r="I59" s="23" t="n"/>
      <c r="J59" s="41" t="n"/>
      <c r="K59" s="41" t="n"/>
      <c r="L59" s="34">
        <f>IF(OR(A59="",NOT(ISNUMBER(J59)),NOT(ISNUMBER(K59))),"",IFERROR(MAX(0,J59-K59),""))</f>
        <v/>
      </c>
      <c r="M59" s="20" t="n"/>
      <c r="N59" s="23" t="n"/>
      <c r="O59" s="20" t="n"/>
      <c r="P59" s="43">
        <f>IF(OR(A59="",NOT(ISNUMBER(F59)),NOT(ISNUMBER('Parámetros'!$B$6))),"",IFERROR(F59+'Parámetros'!$B$6,""))</f>
        <v/>
      </c>
      <c r="Q59" s="28">
        <f>IF(OR(A59="",NOT(ISNUMBER(B59)),NOT(ISNUMBER(F59))),"",IFERROR(B59-F59,""))</f>
        <v/>
      </c>
      <c r="R59" s="39">
        <f>IF(OR(A59="",NOT(ISNUMBER(J59)),NOT(ISNUMBER(K59)),J59=0),"",IFERROR(K59/J59,""))</f>
        <v/>
      </c>
      <c r="S59" s="9">
        <f>IF(A59="","",IF(AND(ISNUMBER(F59),F59&gt;TODAY()),"Comprobar fecha de solicitud futura",IF(AND(ISNUMBER(B59),ISNUMBER(F59),B59&lt;F59),"Comprobar solicitud posterior a la salida",IF(AND(ISNUMBER(J59),ISNUMBER(K59),K59&gt;J59),"Comprobar cargo superior al importe",IF(AND(ISNUMBER(R59),ISNUMBER('Parámetros'!$B$8),R59&gt;'Parámetros'!$B$8),"Comprobar porcentaje de cargo",IF(AND(N59&lt;&gt;"Cerrada",ISNUMBER(P59),P59&lt;TODAY()),"Plazo de cierre vencido",IF(AND(N59="Cerrada",O59&lt;&gt;""),"Comprobar tarea antes de cerrar","")))))))</f>
        <v/>
      </c>
    </row>
    <row r="60">
      <c r="A60" s="20" t="n"/>
      <c r="B60" s="40" t="n"/>
      <c r="C60" s="20" t="n"/>
      <c r="D60" s="20" t="n"/>
      <c r="E60" s="20" t="n"/>
      <c r="F60" s="40" t="n"/>
      <c r="G60" s="20" t="n"/>
      <c r="H60" s="22" t="n"/>
      <c r="I60" s="23" t="n"/>
      <c r="J60" s="41" t="n"/>
      <c r="K60" s="41" t="n"/>
      <c r="L60" s="35">
        <f>IF(OR(A60="",NOT(ISNUMBER(J60)),NOT(ISNUMBER(K60))),"",IFERROR(MAX(0,J60-K60),""))</f>
        <v/>
      </c>
      <c r="M60" s="20" t="n"/>
      <c r="N60" s="23" t="n"/>
      <c r="O60" s="20" t="n"/>
      <c r="P60" s="42">
        <f>IF(OR(A60="",NOT(ISNUMBER(F60)),NOT(ISNUMBER('Parámetros'!$B$6))),"",IFERROR(F60+'Parámetros'!$B$6,""))</f>
        <v/>
      </c>
      <c r="Q60" s="26">
        <f>IF(OR(A60="",NOT(ISNUMBER(B60)),NOT(ISNUMBER(F60))),"",IFERROR(B60-F60,""))</f>
        <v/>
      </c>
      <c r="R60" s="37">
        <f>IF(OR(A60="",NOT(ISNUMBER(J60)),NOT(ISNUMBER(K60)),J60=0),"",IFERROR(K60/J60,""))</f>
        <v/>
      </c>
      <c r="S60" s="7">
        <f>IF(A60="","",IF(AND(ISNUMBER(F60),F60&gt;TODAY()),"Comprobar fecha de solicitud futura",IF(AND(ISNUMBER(B60),ISNUMBER(F60),B60&lt;F60),"Comprobar solicitud posterior a la salida",IF(AND(ISNUMBER(J60),ISNUMBER(K60),K60&gt;J60),"Comprobar cargo superior al importe",IF(AND(ISNUMBER(R60),ISNUMBER('Parámetros'!$B$8),R60&gt;'Parámetros'!$B$8),"Comprobar porcentaje de cargo",IF(AND(N60&lt;&gt;"Cerrada",ISNUMBER(P60),P60&lt;TODAY()),"Plazo de cierre vencido",IF(AND(N60="Cerrada",O60&lt;&gt;""),"Comprobar tarea antes de cerrar","")))))))</f>
        <v/>
      </c>
    </row>
    <row r="61">
      <c r="A61" s="20" t="n"/>
      <c r="B61" s="40" t="n"/>
      <c r="C61" s="20" t="n"/>
      <c r="D61" s="20" t="n"/>
      <c r="E61" s="20" t="n"/>
      <c r="F61" s="40" t="n"/>
      <c r="G61" s="20" t="n"/>
      <c r="H61" s="22" t="n"/>
      <c r="I61" s="23" t="n"/>
      <c r="J61" s="41" t="n"/>
      <c r="K61" s="41" t="n"/>
      <c r="L61" s="34">
        <f>IF(OR(A61="",NOT(ISNUMBER(J61)),NOT(ISNUMBER(K61))),"",IFERROR(MAX(0,J61-K61),""))</f>
        <v/>
      </c>
      <c r="M61" s="20" t="n"/>
      <c r="N61" s="23" t="n"/>
      <c r="O61" s="20" t="n"/>
      <c r="P61" s="43">
        <f>IF(OR(A61="",NOT(ISNUMBER(F61)),NOT(ISNUMBER('Parámetros'!$B$6))),"",IFERROR(F61+'Parámetros'!$B$6,""))</f>
        <v/>
      </c>
      <c r="Q61" s="28">
        <f>IF(OR(A61="",NOT(ISNUMBER(B61)),NOT(ISNUMBER(F61))),"",IFERROR(B61-F61,""))</f>
        <v/>
      </c>
      <c r="R61" s="39">
        <f>IF(OR(A61="",NOT(ISNUMBER(J61)),NOT(ISNUMBER(K61)),J61=0),"",IFERROR(K61/J61,""))</f>
        <v/>
      </c>
      <c r="S61" s="9">
        <f>IF(A61="","",IF(AND(ISNUMBER(F61),F61&gt;TODAY()),"Comprobar fecha de solicitud futura",IF(AND(ISNUMBER(B61),ISNUMBER(F61),B61&lt;F61),"Comprobar solicitud posterior a la salida",IF(AND(ISNUMBER(J61),ISNUMBER(K61),K61&gt;J61),"Comprobar cargo superior al importe",IF(AND(ISNUMBER(R61),ISNUMBER('Parámetros'!$B$8),R61&gt;'Parámetros'!$B$8),"Comprobar porcentaje de cargo",IF(AND(N61&lt;&gt;"Cerrada",ISNUMBER(P61),P61&lt;TODAY()),"Plazo de cierre vencido",IF(AND(N61="Cerrada",O61&lt;&gt;""),"Comprobar tarea antes de cerrar","")))))))</f>
        <v/>
      </c>
    </row>
    <row r="62">
      <c r="A62" s="20" t="n"/>
      <c r="B62" s="40" t="n"/>
      <c r="C62" s="20" t="n"/>
      <c r="D62" s="20" t="n"/>
      <c r="E62" s="20" t="n"/>
      <c r="F62" s="40" t="n"/>
      <c r="G62" s="20" t="n"/>
      <c r="H62" s="22" t="n"/>
      <c r="I62" s="23" t="n"/>
      <c r="J62" s="41" t="n"/>
      <c r="K62" s="41" t="n"/>
      <c r="L62" s="35">
        <f>IF(OR(A62="",NOT(ISNUMBER(J62)),NOT(ISNUMBER(K62))),"",IFERROR(MAX(0,J62-K62),""))</f>
        <v/>
      </c>
      <c r="M62" s="20" t="n"/>
      <c r="N62" s="23" t="n"/>
      <c r="O62" s="20" t="n"/>
      <c r="P62" s="42">
        <f>IF(OR(A62="",NOT(ISNUMBER(F62)),NOT(ISNUMBER('Parámetros'!$B$6))),"",IFERROR(F62+'Parámetros'!$B$6,""))</f>
        <v/>
      </c>
      <c r="Q62" s="26">
        <f>IF(OR(A62="",NOT(ISNUMBER(B62)),NOT(ISNUMBER(F62))),"",IFERROR(B62-F62,""))</f>
        <v/>
      </c>
      <c r="R62" s="37">
        <f>IF(OR(A62="",NOT(ISNUMBER(J62)),NOT(ISNUMBER(K62)),J62=0),"",IFERROR(K62/J62,""))</f>
        <v/>
      </c>
      <c r="S62" s="7">
        <f>IF(A62="","",IF(AND(ISNUMBER(F62),F62&gt;TODAY()),"Comprobar fecha de solicitud futura",IF(AND(ISNUMBER(B62),ISNUMBER(F62),B62&lt;F62),"Comprobar solicitud posterior a la salida",IF(AND(ISNUMBER(J62),ISNUMBER(K62),K62&gt;J62),"Comprobar cargo superior al importe",IF(AND(ISNUMBER(R62),ISNUMBER('Parámetros'!$B$8),R62&gt;'Parámetros'!$B$8),"Comprobar porcentaje de cargo",IF(AND(N62&lt;&gt;"Cerrada",ISNUMBER(P62),P62&lt;TODAY()),"Plazo de cierre vencido",IF(AND(N62="Cerrada",O62&lt;&gt;""),"Comprobar tarea antes de cerrar","")))))))</f>
        <v/>
      </c>
    </row>
    <row r="63">
      <c r="A63" s="20" t="n"/>
      <c r="B63" s="40" t="n"/>
      <c r="C63" s="20" t="n"/>
      <c r="D63" s="20" t="n"/>
      <c r="E63" s="20" t="n"/>
      <c r="F63" s="40" t="n"/>
      <c r="G63" s="20" t="n"/>
      <c r="H63" s="22" t="n"/>
      <c r="I63" s="23" t="n"/>
      <c r="J63" s="41" t="n"/>
      <c r="K63" s="41" t="n"/>
      <c r="L63" s="34">
        <f>IF(OR(A63="",NOT(ISNUMBER(J63)),NOT(ISNUMBER(K63))),"",IFERROR(MAX(0,J63-K63),""))</f>
        <v/>
      </c>
      <c r="M63" s="20" t="n"/>
      <c r="N63" s="23" t="n"/>
      <c r="O63" s="20" t="n"/>
      <c r="P63" s="43">
        <f>IF(OR(A63="",NOT(ISNUMBER(F63)),NOT(ISNUMBER('Parámetros'!$B$6))),"",IFERROR(F63+'Parámetros'!$B$6,""))</f>
        <v/>
      </c>
      <c r="Q63" s="28">
        <f>IF(OR(A63="",NOT(ISNUMBER(B63)),NOT(ISNUMBER(F63))),"",IFERROR(B63-F63,""))</f>
        <v/>
      </c>
      <c r="R63" s="39">
        <f>IF(OR(A63="",NOT(ISNUMBER(J63)),NOT(ISNUMBER(K63)),J63=0),"",IFERROR(K63/J63,""))</f>
        <v/>
      </c>
      <c r="S63" s="9">
        <f>IF(A63="","",IF(AND(ISNUMBER(F63),F63&gt;TODAY()),"Comprobar fecha de solicitud futura",IF(AND(ISNUMBER(B63),ISNUMBER(F63),B63&lt;F63),"Comprobar solicitud posterior a la salida",IF(AND(ISNUMBER(J63),ISNUMBER(K63),K63&gt;J63),"Comprobar cargo superior al importe",IF(AND(ISNUMBER(R63),ISNUMBER('Parámetros'!$B$8),R63&gt;'Parámetros'!$B$8),"Comprobar porcentaje de cargo",IF(AND(N63&lt;&gt;"Cerrada",ISNUMBER(P63),P63&lt;TODAY()),"Plazo de cierre vencido",IF(AND(N63="Cerrada",O63&lt;&gt;""),"Comprobar tarea antes de cerrar","")))))))</f>
        <v/>
      </c>
    </row>
    <row r="64">
      <c r="A64" s="20" t="n"/>
      <c r="B64" s="40" t="n"/>
      <c r="C64" s="20" t="n"/>
      <c r="D64" s="20" t="n"/>
      <c r="E64" s="20" t="n"/>
      <c r="F64" s="40" t="n"/>
      <c r="G64" s="20" t="n"/>
      <c r="H64" s="22" t="n"/>
      <c r="I64" s="23" t="n"/>
      <c r="J64" s="41" t="n"/>
      <c r="K64" s="41" t="n"/>
      <c r="L64" s="35">
        <f>IF(OR(A64="",NOT(ISNUMBER(J64)),NOT(ISNUMBER(K64))),"",IFERROR(MAX(0,J64-K64),""))</f>
        <v/>
      </c>
      <c r="M64" s="20" t="n"/>
      <c r="N64" s="23" t="n"/>
      <c r="O64" s="20" t="n"/>
      <c r="P64" s="42">
        <f>IF(OR(A64="",NOT(ISNUMBER(F64)),NOT(ISNUMBER('Parámetros'!$B$6))),"",IFERROR(F64+'Parámetros'!$B$6,""))</f>
        <v/>
      </c>
      <c r="Q64" s="26">
        <f>IF(OR(A64="",NOT(ISNUMBER(B64)),NOT(ISNUMBER(F64))),"",IFERROR(B64-F64,""))</f>
        <v/>
      </c>
      <c r="R64" s="37">
        <f>IF(OR(A64="",NOT(ISNUMBER(J64)),NOT(ISNUMBER(K64)),J64=0),"",IFERROR(K64/J64,""))</f>
        <v/>
      </c>
      <c r="S64" s="7">
        <f>IF(A64="","",IF(AND(ISNUMBER(F64),F64&gt;TODAY()),"Comprobar fecha de solicitud futura",IF(AND(ISNUMBER(B64),ISNUMBER(F64),B64&lt;F64),"Comprobar solicitud posterior a la salida",IF(AND(ISNUMBER(J64),ISNUMBER(K64),K64&gt;J64),"Comprobar cargo superior al importe",IF(AND(ISNUMBER(R64),ISNUMBER('Parámetros'!$B$8),R64&gt;'Parámetros'!$B$8),"Comprobar porcentaje de cargo",IF(AND(N64&lt;&gt;"Cerrada",ISNUMBER(P64),P64&lt;TODAY()),"Plazo de cierre vencido",IF(AND(N64="Cerrada",O64&lt;&gt;""),"Comprobar tarea antes de cerrar","")))))))</f>
        <v/>
      </c>
    </row>
    <row r="65">
      <c r="A65" s="20" t="n"/>
      <c r="B65" s="40" t="n"/>
      <c r="C65" s="20" t="n"/>
      <c r="D65" s="20" t="n"/>
      <c r="E65" s="20" t="n"/>
      <c r="F65" s="40" t="n"/>
      <c r="G65" s="20" t="n"/>
      <c r="H65" s="22" t="n"/>
      <c r="I65" s="23" t="n"/>
      <c r="J65" s="41" t="n"/>
      <c r="K65" s="41" t="n"/>
      <c r="L65" s="34">
        <f>IF(OR(A65="",NOT(ISNUMBER(J65)),NOT(ISNUMBER(K65))),"",IFERROR(MAX(0,J65-K65),""))</f>
        <v/>
      </c>
      <c r="M65" s="20" t="n"/>
      <c r="N65" s="23" t="n"/>
      <c r="O65" s="20" t="n"/>
      <c r="P65" s="43">
        <f>IF(OR(A65="",NOT(ISNUMBER(F65)),NOT(ISNUMBER('Parámetros'!$B$6))),"",IFERROR(F65+'Parámetros'!$B$6,""))</f>
        <v/>
      </c>
      <c r="Q65" s="28">
        <f>IF(OR(A65="",NOT(ISNUMBER(B65)),NOT(ISNUMBER(F65))),"",IFERROR(B65-F65,""))</f>
        <v/>
      </c>
      <c r="R65" s="39">
        <f>IF(OR(A65="",NOT(ISNUMBER(J65)),NOT(ISNUMBER(K65)),J65=0),"",IFERROR(K65/J65,""))</f>
        <v/>
      </c>
      <c r="S65" s="9">
        <f>IF(A65="","",IF(AND(ISNUMBER(F65),F65&gt;TODAY()),"Comprobar fecha de solicitud futura",IF(AND(ISNUMBER(B65),ISNUMBER(F65),B65&lt;F65),"Comprobar solicitud posterior a la salida",IF(AND(ISNUMBER(J65),ISNUMBER(K65),K65&gt;J65),"Comprobar cargo superior al importe",IF(AND(ISNUMBER(R65),ISNUMBER('Parámetros'!$B$8),R65&gt;'Parámetros'!$B$8),"Comprobar porcentaje de cargo",IF(AND(N65&lt;&gt;"Cerrada",ISNUMBER(P65),P65&lt;TODAY()),"Plazo de cierre vencido",IF(AND(N65="Cerrada",O65&lt;&gt;""),"Comprobar tarea antes de cerrar","")))))))</f>
        <v/>
      </c>
    </row>
    <row r="66">
      <c r="A66" s="20" t="n"/>
      <c r="B66" s="40" t="n"/>
      <c r="C66" s="20" t="n"/>
      <c r="D66" s="20" t="n"/>
      <c r="E66" s="20" t="n"/>
      <c r="F66" s="40" t="n"/>
      <c r="G66" s="20" t="n"/>
      <c r="H66" s="22" t="n"/>
      <c r="I66" s="23" t="n"/>
      <c r="J66" s="41" t="n"/>
      <c r="K66" s="41" t="n"/>
      <c r="L66" s="35">
        <f>IF(OR(A66="",NOT(ISNUMBER(J66)),NOT(ISNUMBER(K66))),"",IFERROR(MAX(0,J66-K66),""))</f>
        <v/>
      </c>
      <c r="M66" s="20" t="n"/>
      <c r="N66" s="23" t="n"/>
      <c r="O66" s="20" t="n"/>
      <c r="P66" s="42">
        <f>IF(OR(A66="",NOT(ISNUMBER(F66)),NOT(ISNUMBER('Parámetros'!$B$6))),"",IFERROR(F66+'Parámetros'!$B$6,""))</f>
        <v/>
      </c>
      <c r="Q66" s="26">
        <f>IF(OR(A66="",NOT(ISNUMBER(B66)),NOT(ISNUMBER(F66))),"",IFERROR(B66-F66,""))</f>
        <v/>
      </c>
      <c r="R66" s="37">
        <f>IF(OR(A66="",NOT(ISNUMBER(J66)),NOT(ISNUMBER(K66)),J66=0),"",IFERROR(K66/J66,""))</f>
        <v/>
      </c>
      <c r="S66" s="7">
        <f>IF(A66="","",IF(AND(ISNUMBER(F66),F66&gt;TODAY()),"Comprobar fecha de solicitud futura",IF(AND(ISNUMBER(B66),ISNUMBER(F66),B66&lt;F66),"Comprobar solicitud posterior a la salida",IF(AND(ISNUMBER(J66),ISNUMBER(K66),K66&gt;J66),"Comprobar cargo superior al importe",IF(AND(ISNUMBER(R66),ISNUMBER('Parámetros'!$B$8),R66&gt;'Parámetros'!$B$8),"Comprobar porcentaje de cargo",IF(AND(N66&lt;&gt;"Cerrada",ISNUMBER(P66),P66&lt;TODAY()),"Plazo de cierre vencido",IF(AND(N66="Cerrada",O66&lt;&gt;""),"Comprobar tarea antes de cerrar","")))))))</f>
        <v/>
      </c>
    </row>
    <row r="67">
      <c r="A67" s="20" t="n"/>
      <c r="B67" s="40" t="n"/>
      <c r="C67" s="20" t="n"/>
      <c r="D67" s="20" t="n"/>
      <c r="E67" s="20" t="n"/>
      <c r="F67" s="40" t="n"/>
      <c r="G67" s="20" t="n"/>
      <c r="H67" s="22" t="n"/>
      <c r="I67" s="23" t="n"/>
      <c r="J67" s="41" t="n"/>
      <c r="K67" s="41" t="n"/>
      <c r="L67" s="34">
        <f>IF(OR(A67="",NOT(ISNUMBER(J67)),NOT(ISNUMBER(K67))),"",IFERROR(MAX(0,J67-K67),""))</f>
        <v/>
      </c>
      <c r="M67" s="20" t="n"/>
      <c r="N67" s="23" t="n"/>
      <c r="O67" s="20" t="n"/>
      <c r="P67" s="43">
        <f>IF(OR(A67="",NOT(ISNUMBER(F67)),NOT(ISNUMBER('Parámetros'!$B$6))),"",IFERROR(F67+'Parámetros'!$B$6,""))</f>
        <v/>
      </c>
      <c r="Q67" s="28">
        <f>IF(OR(A67="",NOT(ISNUMBER(B67)),NOT(ISNUMBER(F67))),"",IFERROR(B67-F67,""))</f>
        <v/>
      </c>
      <c r="R67" s="39">
        <f>IF(OR(A67="",NOT(ISNUMBER(J67)),NOT(ISNUMBER(K67)),J67=0),"",IFERROR(K67/J67,""))</f>
        <v/>
      </c>
      <c r="S67" s="9">
        <f>IF(A67="","",IF(AND(ISNUMBER(F67),F67&gt;TODAY()),"Comprobar fecha de solicitud futura",IF(AND(ISNUMBER(B67),ISNUMBER(F67),B67&lt;F67),"Comprobar solicitud posterior a la salida",IF(AND(ISNUMBER(J67),ISNUMBER(K67),K67&gt;J67),"Comprobar cargo superior al importe",IF(AND(ISNUMBER(R67),ISNUMBER('Parámetros'!$B$8),R67&gt;'Parámetros'!$B$8),"Comprobar porcentaje de cargo",IF(AND(N67&lt;&gt;"Cerrada",ISNUMBER(P67),P67&lt;TODAY()),"Plazo de cierre vencido",IF(AND(N67="Cerrada",O67&lt;&gt;""),"Comprobar tarea antes de cerrar","")))))))</f>
        <v/>
      </c>
    </row>
    <row r="68">
      <c r="A68" s="20" t="n"/>
      <c r="B68" s="40" t="n"/>
      <c r="C68" s="20" t="n"/>
      <c r="D68" s="20" t="n"/>
      <c r="E68" s="20" t="n"/>
      <c r="F68" s="40" t="n"/>
      <c r="G68" s="20" t="n"/>
      <c r="H68" s="22" t="n"/>
      <c r="I68" s="23" t="n"/>
      <c r="J68" s="41" t="n"/>
      <c r="K68" s="41" t="n"/>
      <c r="L68" s="35">
        <f>IF(OR(A68="",NOT(ISNUMBER(J68)),NOT(ISNUMBER(K68))),"",IFERROR(MAX(0,J68-K68),""))</f>
        <v/>
      </c>
      <c r="M68" s="20" t="n"/>
      <c r="N68" s="23" t="n"/>
      <c r="O68" s="20" t="n"/>
      <c r="P68" s="42">
        <f>IF(OR(A68="",NOT(ISNUMBER(F68)),NOT(ISNUMBER('Parámetros'!$B$6))),"",IFERROR(F68+'Parámetros'!$B$6,""))</f>
        <v/>
      </c>
      <c r="Q68" s="26">
        <f>IF(OR(A68="",NOT(ISNUMBER(B68)),NOT(ISNUMBER(F68))),"",IFERROR(B68-F68,""))</f>
        <v/>
      </c>
      <c r="R68" s="37">
        <f>IF(OR(A68="",NOT(ISNUMBER(J68)),NOT(ISNUMBER(K68)),J68=0),"",IFERROR(K68/J68,""))</f>
        <v/>
      </c>
      <c r="S68" s="7">
        <f>IF(A68="","",IF(AND(ISNUMBER(F68),F68&gt;TODAY()),"Comprobar fecha de solicitud futura",IF(AND(ISNUMBER(B68),ISNUMBER(F68),B68&lt;F68),"Comprobar solicitud posterior a la salida",IF(AND(ISNUMBER(J68),ISNUMBER(K68),K68&gt;J68),"Comprobar cargo superior al importe",IF(AND(ISNUMBER(R68),ISNUMBER('Parámetros'!$B$8),R68&gt;'Parámetros'!$B$8),"Comprobar porcentaje de cargo",IF(AND(N68&lt;&gt;"Cerrada",ISNUMBER(P68),P68&lt;TODAY()),"Plazo de cierre vencido",IF(AND(N68="Cerrada",O68&lt;&gt;""),"Comprobar tarea antes de cerrar","")))))))</f>
        <v/>
      </c>
    </row>
    <row r="69">
      <c r="A69" s="20" t="n"/>
      <c r="B69" s="40" t="n"/>
      <c r="C69" s="20" t="n"/>
      <c r="D69" s="20" t="n"/>
      <c r="E69" s="20" t="n"/>
      <c r="F69" s="40" t="n"/>
      <c r="G69" s="20" t="n"/>
      <c r="H69" s="22" t="n"/>
      <c r="I69" s="23" t="n"/>
      <c r="J69" s="41" t="n"/>
      <c r="K69" s="41" t="n"/>
      <c r="L69" s="34">
        <f>IF(OR(A69="",NOT(ISNUMBER(J69)),NOT(ISNUMBER(K69))),"",IFERROR(MAX(0,J69-K69),""))</f>
        <v/>
      </c>
      <c r="M69" s="20" t="n"/>
      <c r="N69" s="23" t="n"/>
      <c r="O69" s="20" t="n"/>
      <c r="P69" s="43">
        <f>IF(OR(A69="",NOT(ISNUMBER(F69)),NOT(ISNUMBER('Parámetros'!$B$6))),"",IFERROR(F69+'Parámetros'!$B$6,""))</f>
        <v/>
      </c>
      <c r="Q69" s="28">
        <f>IF(OR(A69="",NOT(ISNUMBER(B69)),NOT(ISNUMBER(F69))),"",IFERROR(B69-F69,""))</f>
        <v/>
      </c>
      <c r="R69" s="39">
        <f>IF(OR(A69="",NOT(ISNUMBER(J69)),NOT(ISNUMBER(K69)),J69=0),"",IFERROR(K69/J69,""))</f>
        <v/>
      </c>
      <c r="S69" s="9">
        <f>IF(A69="","",IF(AND(ISNUMBER(F69),F69&gt;TODAY()),"Comprobar fecha de solicitud futura",IF(AND(ISNUMBER(B69),ISNUMBER(F69),B69&lt;F69),"Comprobar solicitud posterior a la salida",IF(AND(ISNUMBER(J69),ISNUMBER(K69),K69&gt;J69),"Comprobar cargo superior al importe",IF(AND(ISNUMBER(R69),ISNUMBER('Parámetros'!$B$8),R69&gt;'Parámetros'!$B$8),"Comprobar porcentaje de cargo",IF(AND(N69&lt;&gt;"Cerrada",ISNUMBER(P69),P69&lt;TODAY()),"Plazo de cierre vencido",IF(AND(N69="Cerrada",O69&lt;&gt;""),"Comprobar tarea antes de cerrar","")))))))</f>
        <v/>
      </c>
    </row>
    <row r="70">
      <c r="A70" s="20" t="n"/>
      <c r="B70" s="40" t="n"/>
      <c r="C70" s="20" t="n"/>
      <c r="D70" s="20" t="n"/>
      <c r="E70" s="20" t="n"/>
      <c r="F70" s="40" t="n"/>
      <c r="G70" s="20" t="n"/>
      <c r="H70" s="22" t="n"/>
      <c r="I70" s="23" t="n"/>
      <c r="J70" s="41" t="n"/>
      <c r="K70" s="41" t="n"/>
      <c r="L70" s="35">
        <f>IF(OR(A70="",NOT(ISNUMBER(J70)),NOT(ISNUMBER(K70))),"",IFERROR(MAX(0,J70-K70),""))</f>
        <v/>
      </c>
      <c r="M70" s="20" t="n"/>
      <c r="N70" s="23" t="n"/>
      <c r="O70" s="20" t="n"/>
      <c r="P70" s="42">
        <f>IF(OR(A70="",NOT(ISNUMBER(F70)),NOT(ISNUMBER('Parámetros'!$B$6))),"",IFERROR(F70+'Parámetros'!$B$6,""))</f>
        <v/>
      </c>
      <c r="Q70" s="26">
        <f>IF(OR(A70="",NOT(ISNUMBER(B70)),NOT(ISNUMBER(F70))),"",IFERROR(B70-F70,""))</f>
        <v/>
      </c>
      <c r="R70" s="37">
        <f>IF(OR(A70="",NOT(ISNUMBER(J70)),NOT(ISNUMBER(K70)),J70=0),"",IFERROR(K70/J70,""))</f>
        <v/>
      </c>
      <c r="S70" s="7">
        <f>IF(A70="","",IF(AND(ISNUMBER(F70),F70&gt;TODAY()),"Comprobar fecha de solicitud futura",IF(AND(ISNUMBER(B70),ISNUMBER(F70),B70&lt;F70),"Comprobar solicitud posterior a la salida",IF(AND(ISNUMBER(J70),ISNUMBER(K70),K70&gt;J70),"Comprobar cargo superior al importe",IF(AND(ISNUMBER(R70),ISNUMBER('Parámetros'!$B$8),R70&gt;'Parámetros'!$B$8),"Comprobar porcentaje de cargo",IF(AND(N70&lt;&gt;"Cerrada",ISNUMBER(P70),P70&lt;TODAY()),"Plazo de cierre vencido",IF(AND(N70="Cerrada",O70&lt;&gt;""),"Comprobar tarea antes de cerrar","")))))))</f>
        <v/>
      </c>
    </row>
    <row r="71">
      <c r="A71" s="20" t="n"/>
      <c r="B71" s="40" t="n"/>
      <c r="C71" s="20" t="n"/>
      <c r="D71" s="20" t="n"/>
      <c r="E71" s="20" t="n"/>
      <c r="F71" s="40" t="n"/>
      <c r="G71" s="20" t="n"/>
      <c r="H71" s="22" t="n"/>
      <c r="I71" s="23" t="n"/>
      <c r="J71" s="41" t="n"/>
      <c r="K71" s="41" t="n"/>
      <c r="L71" s="34">
        <f>IF(OR(A71="",NOT(ISNUMBER(J71)),NOT(ISNUMBER(K71))),"",IFERROR(MAX(0,J71-K71),""))</f>
        <v/>
      </c>
      <c r="M71" s="20" t="n"/>
      <c r="N71" s="23" t="n"/>
      <c r="O71" s="20" t="n"/>
      <c r="P71" s="43">
        <f>IF(OR(A71="",NOT(ISNUMBER(F71)),NOT(ISNUMBER('Parámetros'!$B$6))),"",IFERROR(F71+'Parámetros'!$B$6,""))</f>
        <v/>
      </c>
      <c r="Q71" s="28">
        <f>IF(OR(A71="",NOT(ISNUMBER(B71)),NOT(ISNUMBER(F71))),"",IFERROR(B71-F71,""))</f>
        <v/>
      </c>
      <c r="R71" s="39">
        <f>IF(OR(A71="",NOT(ISNUMBER(J71)),NOT(ISNUMBER(K71)),J71=0),"",IFERROR(K71/J71,""))</f>
        <v/>
      </c>
      <c r="S71" s="9">
        <f>IF(A71="","",IF(AND(ISNUMBER(F71),F71&gt;TODAY()),"Comprobar fecha de solicitud futura",IF(AND(ISNUMBER(B71),ISNUMBER(F71),B71&lt;F71),"Comprobar solicitud posterior a la salida",IF(AND(ISNUMBER(J71),ISNUMBER(K71),K71&gt;J71),"Comprobar cargo superior al importe",IF(AND(ISNUMBER(R71),ISNUMBER('Parámetros'!$B$8),R71&gt;'Parámetros'!$B$8),"Comprobar porcentaje de cargo",IF(AND(N71&lt;&gt;"Cerrada",ISNUMBER(P71),P71&lt;TODAY()),"Plazo de cierre vencido",IF(AND(N71="Cerrada",O71&lt;&gt;""),"Comprobar tarea antes de cerrar","")))))))</f>
        <v/>
      </c>
    </row>
    <row r="72">
      <c r="A72" s="20" t="n"/>
      <c r="B72" s="40" t="n"/>
      <c r="C72" s="20" t="n"/>
      <c r="D72" s="20" t="n"/>
      <c r="E72" s="20" t="n"/>
      <c r="F72" s="40" t="n"/>
      <c r="G72" s="20" t="n"/>
      <c r="H72" s="22" t="n"/>
      <c r="I72" s="23" t="n"/>
      <c r="J72" s="41" t="n"/>
      <c r="K72" s="41" t="n"/>
      <c r="L72" s="35">
        <f>IF(OR(A72="",NOT(ISNUMBER(J72)),NOT(ISNUMBER(K72))),"",IFERROR(MAX(0,J72-K72),""))</f>
        <v/>
      </c>
      <c r="M72" s="20" t="n"/>
      <c r="N72" s="23" t="n"/>
      <c r="O72" s="20" t="n"/>
      <c r="P72" s="42">
        <f>IF(OR(A72="",NOT(ISNUMBER(F72)),NOT(ISNUMBER('Parámetros'!$B$6))),"",IFERROR(F72+'Parámetros'!$B$6,""))</f>
        <v/>
      </c>
      <c r="Q72" s="26">
        <f>IF(OR(A72="",NOT(ISNUMBER(B72)),NOT(ISNUMBER(F72))),"",IFERROR(B72-F72,""))</f>
        <v/>
      </c>
      <c r="R72" s="37">
        <f>IF(OR(A72="",NOT(ISNUMBER(J72)),NOT(ISNUMBER(K72)),J72=0),"",IFERROR(K72/J72,""))</f>
        <v/>
      </c>
      <c r="S72" s="7">
        <f>IF(A72="","",IF(AND(ISNUMBER(F72),F72&gt;TODAY()),"Comprobar fecha de solicitud futura",IF(AND(ISNUMBER(B72),ISNUMBER(F72),B72&lt;F72),"Comprobar solicitud posterior a la salida",IF(AND(ISNUMBER(J72),ISNUMBER(K72),K72&gt;J72),"Comprobar cargo superior al importe",IF(AND(ISNUMBER(R72),ISNUMBER('Parámetros'!$B$8),R72&gt;'Parámetros'!$B$8),"Comprobar porcentaje de cargo",IF(AND(N72&lt;&gt;"Cerrada",ISNUMBER(P72),P72&lt;TODAY()),"Plazo de cierre vencido",IF(AND(N72="Cerrada",O72&lt;&gt;""),"Comprobar tarea antes de cerrar","")))))))</f>
        <v/>
      </c>
    </row>
    <row r="73">
      <c r="A73" s="20" t="n"/>
      <c r="B73" s="40" t="n"/>
      <c r="C73" s="20" t="n"/>
      <c r="D73" s="20" t="n"/>
      <c r="E73" s="20" t="n"/>
      <c r="F73" s="40" t="n"/>
      <c r="G73" s="20" t="n"/>
      <c r="H73" s="22" t="n"/>
      <c r="I73" s="23" t="n"/>
      <c r="J73" s="41" t="n"/>
      <c r="K73" s="41" t="n"/>
      <c r="L73" s="34">
        <f>IF(OR(A73="",NOT(ISNUMBER(J73)),NOT(ISNUMBER(K73))),"",IFERROR(MAX(0,J73-K73),""))</f>
        <v/>
      </c>
      <c r="M73" s="20" t="n"/>
      <c r="N73" s="23" t="n"/>
      <c r="O73" s="20" t="n"/>
      <c r="P73" s="43">
        <f>IF(OR(A73="",NOT(ISNUMBER(F73)),NOT(ISNUMBER('Parámetros'!$B$6))),"",IFERROR(F73+'Parámetros'!$B$6,""))</f>
        <v/>
      </c>
      <c r="Q73" s="28">
        <f>IF(OR(A73="",NOT(ISNUMBER(B73)),NOT(ISNUMBER(F73))),"",IFERROR(B73-F73,""))</f>
        <v/>
      </c>
      <c r="R73" s="39">
        <f>IF(OR(A73="",NOT(ISNUMBER(J73)),NOT(ISNUMBER(K73)),J73=0),"",IFERROR(K73/J73,""))</f>
        <v/>
      </c>
      <c r="S73" s="9">
        <f>IF(A73="","",IF(AND(ISNUMBER(F73),F73&gt;TODAY()),"Comprobar fecha de solicitud futura",IF(AND(ISNUMBER(B73),ISNUMBER(F73),B73&lt;F73),"Comprobar solicitud posterior a la salida",IF(AND(ISNUMBER(J73),ISNUMBER(K73),K73&gt;J73),"Comprobar cargo superior al importe",IF(AND(ISNUMBER(R73),ISNUMBER('Parámetros'!$B$8),R73&gt;'Parámetros'!$B$8),"Comprobar porcentaje de cargo",IF(AND(N73&lt;&gt;"Cerrada",ISNUMBER(P73),P73&lt;TODAY()),"Plazo de cierre vencido",IF(AND(N73="Cerrada",O73&lt;&gt;""),"Comprobar tarea antes de cerrar","")))))))</f>
        <v/>
      </c>
    </row>
    <row r="74">
      <c r="A74" s="20" t="n"/>
      <c r="B74" s="40" t="n"/>
      <c r="C74" s="20" t="n"/>
      <c r="D74" s="20" t="n"/>
      <c r="E74" s="20" t="n"/>
      <c r="F74" s="40" t="n"/>
      <c r="G74" s="20" t="n"/>
      <c r="H74" s="22" t="n"/>
      <c r="I74" s="23" t="n"/>
      <c r="J74" s="41" t="n"/>
      <c r="K74" s="41" t="n"/>
      <c r="L74" s="35">
        <f>IF(OR(A74="",NOT(ISNUMBER(J74)),NOT(ISNUMBER(K74))),"",IFERROR(MAX(0,J74-K74),""))</f>
        <v/>
      </c>
      <c r="M74" s="20" t="n"/>
      <c r="N74" s="23" t="n"/>
      <c r="O74" s="20" t="n"/>
      <c r="P74" s="42">
        <f>IF(OR(A74="",NOT(ISNUMBER(F74)),NOT(ISNUMBER('Parámetros'!$B$6))),"",IFERROR(F74+'Parámetros'!$B$6,""))</f>
        <v/>
      </c>
      <c r="Q74" s="26">
        <f>IF(OR(A74="",NOT(ISNUMBER(B74)),NOT(ISNUMBER(F74))),"",IFERROR(B74-F74,""))</f>
        <v/>
      </c>
      <c r="R74" s="37">
        <f>IF(OR(A74="",NOT(ISNUMBER(J74)),NOT(ISNUMBER(K74)),J74=0),"",IFERROR(K74/J74,""))</f>
        <v/>
      </c>
      <c r="S74" s="7">
        <f>IF(A74="","",IF(AND(ISNUMBER(F74),F74&gt;TODAY()),"Comprobar fecha de solicitud futura",IF(AND(ISNUMBER(B74),ISNUMBER(F74),B74&lt;F74),"Comprobar solicitud posterior a la salida",IF(AND(ISNUMBER(J74),ISNUMBER(K74),K74&gt;J74),"Comprobar cargo superior al importe",IF(AND(ISNUMBER(R74),ISNUMBER('Parámetros'!$B$8),R74&gt;'Parámetros'!$B$8),"Comprobar porcentaje de cargo",IF(AND(N74&lt;&gt;"Cerrada",ISNUMBER(P74),P74&lt;TODAY()),"Plazo de cierre vencido",IF(AND(N74="Cerrada",O74&lt;&gt;""),"Comprobar tarea antes de cerrar","")))))))</f>
        <v/>
      </c>
    </row>
    <row r="75">
      <c r="A75" s="20" t="n"/>
      <c r="B75" s="40" t="n"/>
      <c r="C75" s="20" t="n"/>
      <c r="D75" s="20" t="n"/>
      <c r="E75" s="20" t="n"/>
      <c r="F75" s="40" t="n"/>
      <c r="G75" s="20" t="n"/>
      <c r="H75" s="22" t="n"/>
      <c r="I75" s="23" t="n"/>
      <c r="J75" s="41" t="n"/>
      <c r="K75" s="41" t="n"/>
      <c r="L75" s="34">
        <f>IF(OR(A75="",NOT(ISNUMBER(J75)),NOT(ISNUMBER(K75))),"",IFERROR(MAX(0,J75-K75),""))</f>
        <v/>
      </c>
      <c r="M75" s="20" t="n"/>
      <c r="N75" s="23" t="n"/>
      <c r="O75" s="20" t="n"/>
      <c r="P75" s="43">
        <f>IF(OR(A75="",NOT(ISNUMBER(F75)),NOT(ISNUMBER('Parámetros'!$B$6))),"",IFERROR(F75+'Parámetros'!$B$6,""))</f>
        <v/>
      </c>
      <c r="Q75" s="28">
        <f>IF(OR(A75="",NOT(ISNUMBER(B75)),NOT(ISNUMBER(F75))),"",IFERROR(B75-F75,""))</f>
        <v/>
      </c>
      <c r="R75" s="39">
        <f>IF(OR(A75="",NOT(ISNUMBER(J75)),NOT(ISNUMBER(K75)),J75=0),"",IFERROR(K75/J75,""))</f>
        <v/>
      </c>
      <c r="S75" s="9">
        <f>IF(A75="","",IF(AND(ISNUMBER(F75),F75&gt;TODAY()),"Comprobar fecha de solicitud futura",IF(AND(ISNUMBER(B75),ISNUMBER(F75),B75&lt;F75),"Comprobar solicitud posterior a la salida",IF(AND(ISNUMBER(J75),ISNUMBER(K75),K75&gt;J75),"Comprobar cargo superior al importe",IF(AND(ISNUMBER(R75),ISNUMBER('Parámetros'!$B$8),R75&gt;'Parámetros'!$B$8),"Comprobar porcentaje de cargo",IF(AND(N75&lt;&gt;"Cerrada",ISNUMBER(P75),P75&lt;TODAY()),"Plazo de cierre vencido",IF(AND(N75="Cerrada",O75&lt;&gt;""),"Comprobar tarea antes de cerrar","")))))))</f>
        <v/>
      </c>
    </row>
    <row r="76">
      <c r="A76" s="20" t="n"/>
      <c r="B76" s="40" t="n"/>
      <c r="C76" s="20" t="n"/>
      <c r="D76" s="20" t="n"/>
      <c r="E76" s="20" t="n"/>
      <c r="F76" s="40" t="n"/>
      <c r="G76" s="20" t="n"/>
      <c r="H76" s="22" t="n"/>
      <c r="I76" s="23" t="n"/>
      <c r="J76" s="41" t="n"/>
      <c r="K76" s="41" t="n"/>
      <c r="L76" s="35">
        <f>IF(OR(A76="",NOT(ISNUMBER(J76)),NOT(ISNUMBER(K76))),"",IFERROR(MAX(0,J76-K76),""))</f>
        <v/>
      </c>
      <c r="M76" s="20" t="n"/>
      <c r="N76" s="23" t="n"/>
      <c r="O76" s="20" t="n"/>
      <c r="P76" s="42">
        <f>IF(OR(A76="",NOT(ISNUMBER(F76)),NOT(ISNUMBER('Parámetros'!$B$6))),"",IFERROR(F76+'Parámetros'!$B$6,""))</f>
        <v/>
      </c>
      <c r="Q76" s="26">
        <f>IF(OR(A76="",NOT(ISNUMBER(B76)),NOT(ISNUMBER(F76))),"",IFERROR(B76-F76,""))</f>
        <v/>
      </c>
      <c r="R76" s="37">
        <f>IF(OR(A76="",NOT(ISNUMBER(J76)),NOT(ISNUMBER(K76)),J76=0),"",IFERROR(K76/J76,""))</f>
        <v/>
      </c>
      <c r="S76" s="7">
        <f>IF(A76="","",IF(AND(ISNUMBER(F76),F76&gt;TODAY()),"Comprobar fecha de solicitud futura",IF(AND(ISNUMBER(B76),ISNUMBER(F76),B76&lt;F76),"Comprobar solicitud posterior a la salida",IF(AND(ISNUMBER(J76),ISNUMBER(K76),K76&gt;J76),"Comprobar cargo superior al importe",IF(AND(ISNUMBER(R76),ISNUMBER('Parámetros'!$B$8),R76&gt;'Parámetros'!$B$8),"Comprobar porcentaje de cargo",IF(AND(N76&lt;&gt;"Cerrada",ISNUMBER(P76),P76&lt;TODAY()),"Plazo de cierre vencido",IF(AND(N76="Cerrada",O76&lt;&gt;""),"Comprobar tarea antes de cerrar","")))))))</f>
        <v/>
      </c>
    </row>
    <row r="77">
      <c r="A77" s="20" t="n"/>
      <c r="B77" s="40" t="n"/>
      <c r="C77" s="20" t="n"/>
      <c r="D77" s="20" t="n"/>
      <c r="E77" s="20" t="n"/>
      <c r="F77" s="40" t="n"/>
      <c r="G77" s="20" t="n"/>
      <c r="H77" s="22" t="n"/>
      <c r="I77" s="23" t="n"/>
      <c r="J77" s="41" t="n"/>
      <c r="K77" s="41" t="n"/>
      <c r="L77" s="34">
        <f>IF(OR(A77="",NOT(ISNUMBER(J77)),NOT(ISNUMBER(K77))),"",IFERROR(MAX(0,J77-K77),""))</f>
        <v/>
      </c>
      <c r="M77" s="20" t="n"/>
      <c r="N77" s="23" t="n"/>
      <c r="O77" s="20" t="n"/>
      <c r="P77" s="43">
        <f>IF(OR(A77="",NOT(ISNUMBER(F77)),NOT(ISNUMBER('Parámetros'!$B$6))),"",IFERROR(F77+'Parámetros'!$B$6,""))</f>
        <v/>
      </c>
      <c r="Q77" s="28">
        <f>IF(OR(A77="",NOT(ISNUMBER(B77)),NOT(ISNUMBER(F77))),"",IFERROR(B77-F77,""))</f>
        <v/>
      </c>
      <c r="R77" s="39">
        <f>IF(OR(A77="",NOT(ISNUMBER(J77)),NOT(ISNUMBER(K77)),J77=0),"",IFERROR(K77/J77,""))</f>
        <v/>
      </c>
      <c r="S77" s="9">
        <f>IF(A77="","",IF(AND(ISNUMBER(F77),F77&gt;TODAY()),"Comprobar fecha de solicitud futura",IF(AND(ISNUMBER(B77),ISNUMBER(F77),B77&lt;F77),"Comprobar solicitud posterior a la salida",IF(AND(ISNUMBER(J77),ISNUMBER(K77),K77&gt;J77),"Comprobar cargo superior al importe",IF(AND(ISNUMBER(R77),ISNUMBER('Parámetros'!$B$8),R77&gt;'Parámetros'!$B$8),"Comprobar porcentaje de cargo",IF(AND(N77&lt;&gt;"Cerrada",ISNUMBER(P77),P77&lt;TODAY()),"Plazo de cierre vencido",IF(AND(N77="Cerrada",O77&lt;&gt;""),"Comprobar tarea antes de cerrar","")))))))</f>
        <v/>
      </c>
    </row>
    <row r="78">
      <c r="A78" s="20" t="n"/>
      <c r="B78" s="40" t="n"/>
      <c r="C78" s="20" t="n"/>
      <c r="D78" s="20" t="n"/>
      <c r="E78" s="20" t="n"/>
      <c r="F78" s="40" t="n"/>
      <c r="G78" s="20" t="n"/>
      <c r="H78" s="22" t="n"/>
      <c r="I78" s="23" t="n"/>
      <c r="J78" s="41" t="n"/>
      <c r="K78" s="41" t="n"/>
      <c r="L78" s="35">
        <f>IF(OR(A78="",NOT(ISNUMBER(J78)),NOT(ISNUMBER(K78))),"",IFERROR(MAX(0,J78-K78),""))</f>
        <v/>
      </c>
      <c r="M78" s="20" t="n"/>
      <c r="N78" s="23" t="n"/>
      <c r="O78" s="20" t="n"/>
      <c r="P78" s="42">
        <f>IF(OR(A78="",NOT(ISNUMBER(F78)),NOT(ISNUMBER('Parámetros'!$B$6))),"",IFERROR(F78+'Parámetros'!$B$6,""))</f>
        <v/>
      </c>
      <c r="Q78" s="26">
        <f>IF(OR(A78="",NOT(ISNUMBER(B78)),NOT(ISNUMBER(F78))),"",IFERROR(B78-F78,""))</f>
        <v/>
      </c>
      <c r="R78" s="37">
        <f>IF(OR(A78="",NOT(ISNUMBER(J78)),NOT(ISNUMBER(K78)),J78=0),"",IFERROR(K78/J78,""))</f>
        <v/>
      </c>
      <c r="S78" s="7">
        <f>IF(A78="","",IF(AND(ISNUMBER(F78),F78&gt;TODAY()),"Comprobar fecha de solicitud futura",IF(AND(ISNUMBER(B78),ISNUMBER(F78),B78&lt;F78),"Comprobar solicitud posterior a la salida",IF(AND(ISNUMBER(J78),ISNUMBER(K78),K78&gt;J78),"Comprobar cargo superior al importe",IF(AND(ISNUMBER(R78),ISNUMBER('Parámetros'!$B$8),R78&gt;'Parámetros'!$B$8),"Comprobar porcentaje de cargo",IF(AND(N78&lt;&gt;"Cerrada",ISNUMBER(P78),P78&lt;TODAY()),"Plazo de cierre vencido",IF(AND(N78="Cerrada",O78&lt;&gt;""),"Comprobar tarea antes de cerrar","")))))))</f>
        <v/>
      </c>
    </row>
    <row r="79">
      <c r="A79" s="20" t="n"/>
      <c r="B79" s="40" t="n"/>
      <c r="C79" s="20" t="n"/>
      <c r="D79" s="20" t="n"/>
      <c r="E79" s="20" t="n"/>
      <c r="F79" s="40" t="n"/>
      <c r="G79" s="20" t="n"/>
      <c r="H79" s="22" t="n"/>
      <c r="I79" s="23" t="n"/>
      <c r="J79" s="41" t="n"/>
      <c r="K79" s="41" t="n"/>
      <c r="L79" s="34">
        <f>IF(OR(A79="",NOT(ISNUMBER(J79)),NOT(ISNUMBER(K79))),"",IFERROR(MAX(0,J79-K79),""))</f>
        <v/>
      </c>
      <c r="M79" s="20" t="n"/>
      <c r="N79" s="23" t="n"/>
      <c r="O79" s="20" t="n"/>
      <c r="P79" s="43">
        <f>IF(OR(A79="",NOT(ISNUMBER(F79)),NOT(ISNUMBER('Parámetros'!$B$6))),"",IFERROR(F79+'Parámetros'!$B$6,""))</f>
        <v/>
      </c>
      <c r="Q79" s="28">
        <f>IF(OR(A79="",NOT(ISNUMBER(B79)),NOT(ISNUMBER(F79))),"",IFERROR(B79-F79,""))</f>
        <v/>
      </c>
      <c r="R79" s="39">
        <f>IF(OR(A79="",NOT(ISNUMBER(J79)),NOT(ISNUMBER(K79)),J79=0),"",IFERROR(K79/J79,""))</f>
        <v/>
      </c>
      <c r="S79" s="9">
        <f>IF(A79="","",IF(AND(ISNUMBER(F79),F79&gt;TODAY()),"Comprobar fecha de solicitud futura",IF(AND(ISNUMBER(B79),ISNUMBER(F79),B79&lt;F79),"Comprobar solicitud posterior a la salida",IF(AND(ISNUMBER(J79),ISNUMBER(K79),K79&gt;J79),"Comprobar cargo superior al importe",IF(AND(ISNUMBER(R79),ISNUMBER('Parámetros'!$B$8),R79&gt;'Parámetros'!$B$8),"Comprobar porcentaje de cargo",IF(AND(N79&lt;&gt;"Cerrada",ISNUMBER(P79),P79&lt;TODAY()),"Plazo de cierre vencido",IF(AND(N79="Cerrada",O79&lt;&gt;""),"Comprobar tarea antes de cerrar","")))))))</f>
        <v/>
      </c>
    </row>
    <row r="80">
      <c r="A80" s="20" t="n"/>
      <c r="B80" s="40" t="n"/>
      <c r="C80" s="20" t="n"/>
      <c r="D80" s="20" t="n"/>
      <c r="E80" s="20" t="n"/>
      <c r="F80" s="40" t="n"/>
      <c r="G80" s="20" t="n"/>
      <c r="H80" s="22" t="n"/>
      <c r="I80" s="23" t="n"/>
      <c r="J80" s="41" t="n"/>
      <c r="K80" s="41" t="n"/>
      <c r="L80" s="35">
        <f>IF(OR(A80="",NOT(ISNUMBER(J80)),NOT(ISNUMBER(K80))),"",IFERROR(MAX(0,J80-K80),""))</f>
        <v/>
      </c>
      <c r="M80" s="20" t="n"/>
      <c r="N80" s="23" t="n"/>
      <c r="O80" s="20" t="n"/>
      <c r="P80" s="42">
        <f>IF(OR(A80="",NOT(ISNUMBER(F80)),NOT(ISNUMBER('Parámetros'!$B$6))),"",IFERROR(F80+'Parámetros'!$B$6,""))</f>
        <v/>
      </c>
      <c r="Q80" s="26">
        <f>IF(OR(A80="",NOT(ISNUMBER(B80)),NOT(ISNUMBER(F80))),"",IFERROR(B80-F80,""))</f>
        <v/>
      </c>
      <c r="R80" s="37">
        <f>IF(OR(A80="",NOT(ISNUMBER(J80)),NOT(ISNUMBER(K80)),J80=0),"",IFERROR(K80/J80,""))</f>
        <v/>
      </c>
      <c r="S80" s="7">
        <f>IF(A80="","",IF(AND(ISNUMBER(F80),F80&gt;TODAY()),"Comprobar fecha de solicitud futura",IF(AND(ISNUMBER(B80),ISNUMBER(F80),B80&lt;F80),"Comprobar solicitud posterior a la salida",IF(AND(ISNUMBER(J80),ISNUMBER(K80),K80&gt;J80),"Comprobar cargo superior al importe",IF(AND(ISNUMBER(R80),ISNUMBER('Parámetros'!$B$8),R80&gt;'Parámetros'!$B$8),"Comprobar porcentaje de cargo",IF(AND(N80&lt;&gt;"Cerrada",ISNUMBER(P80),P80&lt;TODAY()),"Plazo de cierre vencido",IF(AND(N80="Cerrada",O80&lt;&gt;""),"Comprobar tarea antes de cerrar","")))))))</f>
        <v/>
      </c>
    </row>
    <row r="81">
      <c r="A81" s="20" t="n"/>
      <c r="B81" s="40" t="n"/>
      <c r="C81" s="20" t="n"/>
      <c r="D81" s="20" t="n"/>
      <c r="E81" s="20" t="n"/>
      <c r="F81" s="40" t="n"/>
      <c r="G81" s="20" t="n"/>
      <c r="H81" s="22" t="n"/>
      <c r="I81" s="23" t="n"/>
      <c r="J81" s="41" t="n"/>
      <c r="K81" s="41" t="n"/>
      <c r="L81" s="34">
        <f>IF(OR(A81="",NOT(ISNUMBER(J81)),NOT(ISNUMBER(K81))),"",IFERROR(MAX(0,J81-K81),""))</f>
        <v/>
      </c>
      <c r="M81" s="20" t="n"/>
      <c r="N81" s="23" t="n"/>
      <c r="O81" s="20" t="n"/>
      <c r="P81" s="43">
        <f>IF(OR(A81="",NOT(ISNUMBER(F81)),NOT(ISNUMBER('Parámetros'!$B$6))),"",IFERROR(F81+'Parámetros'!$B$6,""))</f>
        <v/>
      </c>
      <c r="Q81" s="28">
        <f>IF(OR(A81="",NOT(ISNUMBER(B81)),NOT(ISNUMBER(F81))),"",IFERROR(B81-F81,""))</f>
        <v/>
      </c>
      <c r="R81" s="39">
        <f>IF(OR(A81="",NOT(ISNUMBER(J81)),NOT(ISNUMBER(K81)),J81=0),"",IFERROR(K81/J81,""))</f>
        <v/>
      </c>
      <c r="S81" s="9">
        <f>IF(A81="","",IF(AND(ISNUMBER(F81),F81&gt;TODAY()),"Comprobar fecha de solicitud futura",IF(AND(ISNUMBER(B81),ISNUMBER(F81),B81&lt;F81),"Comprobar solicitud posterior a la salida",IF(AND(ISNUMBER(J81),ISNUMBER(K81),K81&gt;J81),"Comprobar cargo superior al importe",IF(AND(ISNUMBER(R81),ISNUMBER('Parámetros'!$B$8),R81&gt;'Parámetros'!$B$8),"Comprobar porcentaje de cargo",IF(AND(N81&lt;&gt;"Cerrada",ISNUMBER(P81),P81&lt;TODAY()),"Plazo de cierre vencido",IF(AND(N81="Cerrada",O81&lt;&gt;""),"Comprobar tarea antes de cerrar","")))))))</f>
        <v/>
      </c>
    </row>
    <row r="82">
      <c r="A82" s="20" t="n"/>
      <c r="B82" s="40" t="n"/>
      <c r="C82" s="20" t="n"/>
      <c r="D82" s="20" t="n"/>
      <c r="E82" s="20" t="n"/>
      <c r="F82" s="40" t="n"/>
      <c r="G82" s="20" t="n"/>
      <c r="H82" s="22" t="n"/>
      <c r="I82" s="23" t="n"/>
      <c r="J82" s="41" t="n"/>
      <c r="K82" s="41" t="n"/>
      <c r="L82" s="35">
        <f>IF(OR(A82="",NOT(ISNUMBER(J82)),NOT(ISNUMBER(K82))),"",IFERROR(MAX(0,J82-K82),""))</f>
        <v/>
      </c>
      <c r="M82" s="20" t="n"/>
      <c r="N82" s="23" t="n"/>
      <c r="O82" s="20" t="n"/>
      <c r="P82" s="42">
        <f>IF(OR(A82="",NOT(ISNUMBER(F82)),NOT(ISNUMBER('Parámetros'!$B$6))),"",IFERROR(F82+'Parámetros'!$B$6,""))</f>
        <v/>
      </c>
      <c r="Q82" s="26">
        <f>IF(OR(A82="",NOT(ISNUMBER(B82)),NOT(ISNUMBER(F82))),"",IFERROR(B82-F82,""))</f>
        <v/>
      </c>
      <c r="R82" s="37">
        <f>IF(OR(A82="",NOT(ISNUMBER(J82)),NOT(ISNUMBER(K82)),J82=0),"",IFERROR(K82/J82,""))</f>
        <v/>
      </c>
      <c r="S82" s="7">
        <f>IF(A82="","",IF(AND(ISNUMBER(F82),F82&gt;TODAY()),"Comprobar fecha de solicitud futura",IF(AND(ISNUMBER(B82),ISNUMBER(F82),B82&lt;F82),"Comprobar solicitud posterior a la salida",IF(AND(ISNUMBER(J82),ISNUMBER(K82),K82&gt;J82),"Comprobar cargo superior al importe",IF(AND(ISNUMBER(R82),ISNUMBER('Parámetros'!$B$8),R82&gt;'Parámetros'!$B$8),"Comprobar porcentaje de cargo",IF(AND(N82&lt;&gt;"Cerrada",ISNUMBER(P82),P82&lt;TODAY()),"Plazo de cierre vencido",IF(AND(N82="Cerrada",O82&lt;&gt;""),"Comprobar tarea antes de cerrar","")))))))</f>
        <v/>
      </c>
    </row>
    <row r="83">
      <c r="A83" s="20" t="n"/>
      <c r="B83" s="40" t="n"/>
      <c r="C83" s="20" t="n"/>
      <c r="D83" s="20" t="n"/>
      <c r="E83" s="20" t="n"/>
      <c r="F83" s="40" t="n"/>
      <c r="G83" s="20" t="n"/>
      <c r="H83" s="22" t="n"/>
      <c r="I83" s="23" t="n"/>
      <c r="J83" s="41" t="n"/>
      <c r="K83" s="41" t="n"/>
      <c r="L83" s="34">
        <f>IF(OR(A83="",NOT(ISNUMBER(J83)),NOT(ISNUMBER(K83))),"",IFERROR(MAX(0,J83-K83),""))</f>
        <v/>
      </c>
      <c r="M83" s="20" t="n"/>
      <c r="N83" s="23" t="n"/>
      <c r="O83" s="20" t="n"/>
      <c r="P83" s="43">
        <f>IF(OR(A83="",NOT(ISNUMBER(F83)),NOT(ISNUMBER('Parámetros'!$B$6))),"",IFERROR(F83+'Parámetros'!$B$6,""))</f>
        <v/>
      </c>
      <c r="Q83" s="28">
        <f>IF(OR(A83="",NOT(ISNUMBER(B83)),NOT(ISNUMBER(F83))),"",IFERROR(B83-F83,""))</f>
        <v/>
      </c>
      <c r="R83" s="39">
        <f>IF(OR(A83="",NOT(ISNUMBER(J83)),NOT(ISNUMBER(K83)),J83=0),"",IFERROR(K83/J83,""))</f>
        <v/>
      </c>
      <c r="S83" s="9">
        <f>IF(A83="","",IF(AND(ISNUMBER(F83),F83&gt;TODAY()),"Comprobar fecha de solicitud futura",IF(AND(ISNUMBER(B83),ISNUMBER(F83),B83&lt;F83),"Comprobar solicitud posterior a la salida",IF(AND(ISNUMBER(J83),ISNUMBER(K83),K83&gt;J83),"Comprobar cargo superior al importe",IF(AND(ISNUMBER(R83),ISNUMBER('Parámetros'!$B$8),R83&gt;'Parámetros'!$B$8),"Comprobar porcentaje de cargo",IF(AND(N83&lt;&gt;"Cerrada",ISNUMBER(P83),P83&lt;TODAY()),"Plazo de cierre vencido",IF(AND(N83="Cerrada",O83&lt;&gt;""),"Comprobar tarea antes de cerrar","")))))))</f>
        <v/>
      </c>
    </row>
    <row r="84">
      <c r="A84" s="20" t="n"/>
      <c r="B84" s="40" t="n"/>
      <c r="C84" s="20" t="n"/>
      <c r="D84" s="20" t="n"/>
      <c r="E84" s="20" t="n"/>
      <c r="F84" s="40" t="n"/>
      <c r="G84" s="20" t="n"/>
      <c r="H84" s="22" t="n"/>
      <c r="I84" s="23" t="n"/>
      <c r="J84" s="41" t="n"/>
      <c r="K84" s="41" t="n"/>
      <c r="L84" s="35">
        <f>IF(OR(A84="",NOT(ISNUMBER(J84)),NOT(ISNUMBER(K84))),"",IFERROR(MAX(0,J84-K84),""))</f>
        <v/>
      </c>
      <c r="M84" s="20" t="n"/>
      <c r="N84" s="23" t="n"/>
      <c r="O84" s="20" t="n"/>
      <c r="P84" s="42">
        <f>IF(OR(A84="",NOT(ISNUMBER(F84)),NOT(ISNUMBER('Parámetros'!$B$6))),"",IFERROR(F84+'Parámetros'!$B$6,""))</f>
        <v/>
      </c>
      <c r="Q84" s="26">
        <f>IF(OR(A84="",NOT(ISNUMBER(B84)),NOT(ISNUMBER(F84))),"",IFERROR(B84-F84,""))</f>
        <v/>
      </c>
      <c r="R84" s="37">
        <f>IF(OR(A84="",NOT(ISNUMBER(J84)),NOT(ISNUMBER(K84)),J84=0),"",IFERROR(K84/J84,""))</f>
        <v/>
      </c>
      <c r="S84" s="7">
        <f>IF(A84="","",IF(AND(ISNUMBER(F84),F84&gt;TODAY()),"Comprobar fecha de solicitud futura",IF(AND(ISNUMBER(B84),ISNUMBER(F84),B84&lt;F84),"Comprobar solicitud posterior a la salida",IF(AND(ISNUMBER(J84),ISNUMBER(K84),K84&gt;J84),"Comprobar cargo superior al importe",IF(AND(ISNUMBER(R84),ISNUMBER('Parámetros'!$B$8),R84&gt;'Parámetros'!$B$8),"Comprobar porcentaje de cargo",IF(AND(N84&lt;&gt;"Cerrada",ISNUMBER(P84),P84&lt;TODAY()),"Plazo de cierre vencido",IF(AND(N84="Cerrada",O84&lt;&gt;""),"Comprobar tarea antes de cerrar","")))))))</f>
        <v/>
      </c>
    </row>
    <row r="85">
      <c r="A85" s="20" t="n"/>
      <c r="B85" s="40" t="n"/>
      <c r="C85" s="20" t="n"/>
      <c r="D85" s="20" t="n"/>
      <c r="E85" s="20" t="n"/>
      <c r="F85" s="40" t="n"/>
      <c r="G85" s="20" t="n"/>
      <c r="H85" s="22" t="n"/>
      <c r="I85" s="23" t="n"/>
      <c r="J85" s="41" t="n"/>
      <c r="K85" s="41" t="n"/>
      <c r="L85" s="34">
        <f>IF(OR(A85="",NOT(ISNUMBER(J85)),NOT(ISNUMBER(K85))),"",IFERROR(MAX(0,J85-K85),""))</f>
        <v/>
      </c>
      <c r="M85" s="20" t="n"/>
      <c r="N85" s="23" t="n"/>
      <c r="O85" s="20" t="n"/>
      <c r="P85" s="43">
        <f>IF(OR(A85="",NOT(ISNUMBER(F85)),NOT(ISNUMBER('Parámetros'!$B$6))),"",IFERROR(F85+'Parámetros'!$B$6,""))</f>
        <v/>
      </c>
      <c r="Q85" s="28">
        <f>IF(OR(A85="",NOT(ISNUMBER(B85)),NOT(ISNUMBER(F85))),"",IFERROR(B85-F85,""))</f>
        <v/>
      </c>
      <c r="R85" s="39">
        <f>IF(OR(A85="",NOT(ISNUMBER(J85)),NOT(ISNUMBER(K85)),J85=0),"",IFERROR(K85/J85,""))</f>
        <v/>
      </c>
      <c r="S85" s="9">
        <f>IF(A85="","",IF(AND(ISNUMBER(F85),F85&gt;TODAY()),"Comprobar fecha de solicitud futura",IF(AND(ISNUMBER(B85),ISNUMBER(F85),B85&lt;F85),"Comprobar solicitud posterior a la salida",IF(AND(ISNUMBER(J85),ISNUMBER(K85),K85&gt;J85),"Comprobar cargo superior al importe",IF(AND(ISNUMBER(R85),ISNUMBER('Parámetros'!$B$8),R85&gt;'Parámetros'!$B$8),"Comprobar porcentaje de cargo",IF(AND(N85&lt;&gt;"Cerrada",ISNUMBER(P85),P85&lt;TODAY()),"Plazo de cierre vencido",IF(AND(N85="Cerrada",O85&lt;&gt;""),"Comprobar tarea antes de cerrar","")))))))</f>
        <v/>
      </c>
    </row>
    <row r="86">
      <c r="A86" s="20" t="n"/>
      <c r="B86" s="40" t="n"/>
      <c r="C86" s="20" t="n"/>
      <c r="D86" s="20" t="n"/>
      <c r="E86" s="20" t="n"/>
      <c r="F86" s="40" t="n"/>
      <c r="G86" s="20" t="n"/>
      <c r="H86" s="22" t="n"/>
      <c r="I86" s="23" t="n"/>
      <c r="J86" s="41" t="n"/>
      <c r="K86" s="41" t="n"/>
      <c r="L86" s="35">
        <f>IF(OR(A86="",NOT(ISNUMBER(J86)),NOT(ISNUMBER(K86))),"",IFERROR(MAX(0,J86-K86),""))</f>
        <v/>
      </c>
      <c r="M86" s="20" t="n"/>
      <c r="N86" s="23" t="n"/>
      <c r="O86" s="20" t="n"/>
      <c r="P86" s="42">
        <f>IF(OR(A86="",NOT(ISNUMBER(F86)),NOT(ISNUMBER('Parámetros'!$B$6))),"",IFERROR(F86+'Parámetros'!$B$6,""))</f>
        <v/>
      </c>
      <c r="Q86" s="26">
        <f>IF(OR(A86="",NOT(ISNUMBER(B86)),NOT(ISNUMBER(F86))),"",IFERROR(B86-F86,""))</f>
        <v/>
      </c>
      <c r="R86" s="37">
        <f>IF(OR(A86="",NOT(ISNUMBER(J86)),NOT(ISNUMBER(K86)),J86=0),"",IFERROR(K86/J86,""))</f>
        <v/>
      </c>
      <c r="S86" s="7">
        <f>IF(A86="","",IF(AND(ISNUMBER(F86),F86&gt;TODAY()),"Comprobar fecha de solicitud futura",IF(AND(ISNUMBER(B86),ISNUMBER(F86),B86&lt;F86),"Comprobar solicitud posterior a la salida",IF(AND(ISNUMBER(J86),ISNUMBER(K86),K86&gt;J86),"Comprobar cargo superior al importe",IF(AND(ISNUMBER(R86),ISNUMBER('Parámetros'!$B$8),R86&gt;'Parámetros'!$B$8),"Comprobar porcentaje de cargo",IF(AND(N86&lt;&gt;"Cerrada",ISNUMBER(P86),P86&lt;TODAY()),"Plazo de cierre vencido",IF(AND(N86="Cerrada",O86&lt;&gt;""),"Comprobar tarea antes de cerrar","")))))))</f>
        <v/>
      </c>
    </row>
    <row r="87">
      <c r="A87" s="20" t="n"/>
      <c r="B87" s="40" t="n"/>
      <c r="C87" s="20" t="n"/>
      <c r="D87" s="20" t="n"/>
      <c r="E87" s="20" t="n"/>
      <c r="F87" s="40" t="n"/>
      <c r="G87" s="20" t="n"/>
      <c r="H87" s="22" t="n"/>
      <c r="I87" s="23" t="n"/>
      <c r="J87" s="41" t="n"/>
      <c r="K87" s="41" t="n"/>
      <c r="L87" s="34">
        <f>IF(OR(A87="",NOT(ISNUMBER(J87)),NOT(ISNUMBER(K87))),"",IFERROR(MAX(0,J87-K87),""))</f>
        <v/>
      </c>
      <c r="M87" s="20" t="n"/>
      <c r="N87" s="23" t="n"/>
      <c r="O87" s="20" t="n"/>
      <c r="P87" s="43">
        <f>IF(OR(A87="",NOT(ISNUMBER(F87)),NOT(ISNUMBER('Parámetros'!$B$6))),"",IFERROR(F87+'Parámetros'!$B$6,""))</f>
        <v/>
      </c>
      <c r="Q87" s="28">
        <f>IF(OR(A87="",NOT(ISNUMBER(B87)),NOT(ISNUMBER(F87))),"",IFERROR(B87-F87,""))</f>
        <v/>
      </c>
      <c r="R87" s="39">
        <f>IF(OR(A87="",NOT(ISNUMBER(J87)),NOT(ISNUMBER(K87)),J87=0),"",IFERROR(K87/J87,""))</f>
        <v/>
      </c>
      <c r="S87" s="9">
        <f>IF(A87="","",IF(AND(ISNUMBER(F87),F87&gt;TODAY()),"Comprobar fecha de solicitud futura",IF(AND(ISNUMBER(B87),ISNUMBER(F87),B87&lt;F87),"Comprobar solicitud posterior a la salida",IF(AND(ISNUMBER(J87),ISNUMBER(K87),K87&gt;J87),"Comprobar cargo superior al importe",IF(AND(ISNUMBER(R87),ISNUMBER('Parámetros'!$B$8),R87&gt;'Parámetros'!$B$8),"Comprobar porcentaje de cargo",IF(AND(N87&lt;&gt;"Cerrada",ISNUMBER(P87),P87&lt;TODAY()),"Plazo de cierre vencido",IF(AND(N87="Cerrada",O87&lt;&gt;""),"Comprobar tarea antes de cerrar","")))))))</f>
        <v/>
      </c>
    </row>
    <row r="88">
      <c r="A88" s="20" t="n"/>
      <c r="B88" s="40" t="n"/>
      <c r="C88" s="20" t="n"/>
      <c r="D88" s="20" t="n"/>
      <c r="E88" s="20" t="n"/>
      <c r="F88" s="40" t="n"/>
      <c r="G88" s="20" t="n"/>
      <c r="H88" s="22" t="n"/>
      <c r="I88" s="23" t="n"/>
      <c r="J88" s="41" t="n"/>
      <c r="K88" s="41" t="n"/>
      <c r="L88" s="35">
        <f>IF(OR(A88="",NOT(ISNUMBER(J88)),NOT(ISNUMBER(K88))),"",IFERROR(MAX(0,J88-K88),""))</f>
        <v/>
      </c>
      <c r="M88" s="20" t="n"/>
      <c r="N88" s="23" t="n"/>
      <c r="O88" s="20" t="n"/>
      <c r="P88" s="42">
        <f>IF(OR(A88="",NOT(ISNUMBER(F88)),NOT(ISNUMBER('Parámetros'!$B$6))),"",IFERROR(F88+'Parámetros'!$B$6,""))</f>
        <v/>
      </c>
      <c r="Q88" s="26">
        <f>IF(OR(A88="",NOT(ISNUMBER(B88)),NOT(ISNUMBER(F88))),"",IFERROR(B88-F88,""))</f>
        <v/>
      </c>
      <c r="R88" s="37">
        <f>IF(OR(A88="",NOT(ISNUMBER(J88)),NOT(ISNUMBER(K88)),J88=0),"",IFERROR(K88/J88,""))</f>
        <v/>
      </c>
      <c r="S88" s="7">
        <f>IF(A88="","",IF(AND(ISNUMBER(F88),F88&gt;TODAY()),"Comprobar fecha de solicitud futura",IF(AND(ISNUMBER(B88),ISNUMBER(F88),B88&lt;F88),"Comprobar solicitud posterior a la salida",IF(AND(ISNUMBER(J88),ISNUMBER(K88),K88&gt;J88),"Comprobar cargo superior al importe",IF(AND(ISNUMBER(R88),ISNUMBER('Parámetros'!$B$8),R88&gt;'Parámetros'!$B$8),"Comprobar porcentaje de cargo",IF(AND(N88&lt;&gt;"Cerrada",ISNUMBER(P88),P88&lt;TODAY()),"Plazo de cierre vencido",IF(AND(N88="Cerrada",O88&lt;&gt;""),"Comprobar tarea antes de cerrar","")))))))</f>
        <v/>
      </c>
    </row>
    <row r="89">
      <c r="A89" s="20" t="n"/>
      <c r="B89" s="40" t="n"/>
      <c r="C89" s="20" t="n"/>
      <c r="D89" s="20" t="n"/>
      <c r="E89" s="20" t="n"/>
      <c r="F89" s="40" t="n"/>
      <c r="G89" s="20" t="n"/>
      <c r="H89" s="22" t="n"/>
      <c r="I89" s="23" t="n"/>
      <c r="J89" s="41" t="n"/>
      <c r="K89" s="41" t="n"/>
      <c r="L89" s="34">
        <f>IF(OR(A89="",NOT(ISNUMBER(J89)),NOT(ISNUMBER(K89))),"",IFERROR(MAX(0,J89-K89),""))</f>
        <v/>
      </c>
      <c r="M89" s="20" t="n"/>
      <c r="N89" s="23" t="n"/>
      <c r="O89" s="20" t="n"/>
      <c r="P89" s="43">
        <f>IF(OR(A89="",NOT(ISNUMBER(F89)),NOT(ISNUMBER('Parámetros'!$B$6))),"",IFERROR(F89+'Parámetros'!$B$6,""))</f>
        <v/>
      </c>
      <c r="Q89" s="28">
        <f>IF(OR(A89="",NOT(ISNUMBER(B89)),NOT(ISNUMBER(F89))),"",IFERROR(B89-F89,""))</f>
        <v/>
      </c>
      <c r="R89" s="39">
        <f>IF(OR(A89="",NOT(ISNUMBER(J89)),NOT(ISNUMBER(K89)),J89=0),"",IFERROR(K89/J89,""))</f>
        <v/>
      </c>
      <c r="S89" s="9">
        <f>IF(A89="","",IF(AND(ISNUMBER(F89),F89&gt;TODAY()),"Comprobar fecha de solicitud futura",IF(AND(ISNUMBER(B89),ISNUMBER(F89),B89&lt;F89),"Comprobar solicitud posterior a la salida",IF(AND(ISNUMBER(J89),ISNUMBER(K89),K89&gt;J89),"Comprobar cargo superior al importe",IF(AND(ISNUMBER(R89),ISNUMBER('Parámetros'!$B$8),R89&gt;'Parámetros'!$B$8),"Comprobar porcentaje de cargo",IF(AND(N89&lt;&gt;"Cerrada",ISNUMBER(P89),P89&lt;TODAY()),"Plazo de cierre vencido",IF(AND(N89="Cerrada",O89&lt;&gt;""),"Comprobar tarea antes de cerrar","")))))))</f>
        <v/>
      </c>
    </row>
    <row r="90">
      <c r="A90" s="20" t="n"/>
      <c r="B90" s="40" t="n"/>
      <c r="C90" s="20" t="n"/>
      <c r="D90" s="20" t="n"/>
      <c r="E90" s="20" t="n"/>
      <c r="F90" s="40" t="n"/>
      <c r="G90" s="20" t="n"/>
      <c r="H90" s="22" t="n"/>
      <c r="I90" s="23" t="n"/>
      <c r="J90" s="41" t="n"/>
      <c r="K90" s="41" t="n"/>
      <c r="L90" s="35">
        <f>IF(OR(A90="",NOT(ISNUMBER(J90)),NOT(ISNUMBER(K90))),"",IFERROR(MAX(0,J90-K90),""))</f>
        <v/>
      </c>
      <c r="M90" s="20" t="n"/>
      <c r="N90" s="23" t="n"/>
      <c r="O90" s="20" t="n"/>
      <c r="P90" s="42">
        <f>IF(OR(A90="",NOT(ISNUMBER(F90)),NOT(ISNUMBER('Parámetros'!$B$6))),"",IFERROR(F90+'Parámetros'!$B$6,""))</f>
        <v/>
      </c>
      <c r="Q90" s="26">
        <f>IF(OR(A90="",NOT(ISNUMBER(B90)),NOT(ISNUMBER(F90))),"",IFERROR(B90-F90,""))</f>
        <v/>
      </c>
      <c r="R90" s="37">
        <f>IF(OR(A90="",NOT(ISNUMBER(J90)),NOT(ISNUMBER(K90)),J90=0),"",IFERROR(K90/J90,""))</f>
        <v/>
      </c>
      <c r="S90" s="7">
        <f>IF(A90="","",IF(AND(ISNUMBER(F90),F90&gt;TODAY()),"Comprobar fecha de solicitud futura",IF(AND(ISNUMBER(B90),ISNUMBER(F90),B90&lt;F90),"Comprobar solicitud posterior a la salida",IF(AND(ISNUMBER(J90),ISNUMBER(K90),K90&gt;J90),"Comprobar cargo superior al importe",IF(AND(ISNUMBER(R90),ISNUMBER('Parámetros'!$B$8),R90&gt;'Parámetros'!$B$8),"Comprobar porcentaje de cargo",IF(AND(N90&lt;&gt;"Cerrada",ISNUMBER(P90),P90&lt;TODAY()),"Plazo de cierre vencido",IF(AND(N90="Cerrada",O90&lt;&gt;""),"Comprobar tarea antes de cerrar","")))))))</f>
        <v/>
      </c>
    </row>
    <row r="91">
      <c r="A91" s="20" t="n"/>
      <c r="B91" s="40" t="n"/>
      <c r="C91" s="20" t="n"/>
      <c r="D91" s="20" t="n"/>
      <c r="E91" s="20" t="n"/>
      <c r="F91" s="40" t="n"/>
      <c r="G91" s="20" t="n"/>
      <c r="H91" s="22" t="n"/>
      <c r="I91" s="23" t="n"/>
      <c r="J91" s="41" t="n"/>
      <c r="K91" s="41" t="n"/>
      <c r="L91" s="34">
        <f>IF(OR(A91="",NOT(ISNUMBER(J91)),NOT(ISNUMBER(K91))),"",IFERROR(MAX(0,J91-K91),""))</f>
        <v/>
      </c>
      <c r="M91" s="20" t="n"/>
      <c r="N91" s="23" t="n"/>
      <c r="O91" s="20" t="n"/>
      <c r="P91" s="43">
        <f>IF(OR(A91="",NOT(ISNUMBER(F91)),NOT(ISNUMBER('Parámetros'!$B$6))),"",IFERROR(F91+'Parámetros'!$B$6,""))</f>
        <v/>
      </c>
      <c r="Q91" s="28">
        <f>IF(OR(A91="",NOT(ISNUMBER(B91)),NOT(ISNUMBER(F91))),"",IFERROR(B91-F91,""))</f>
        <v/>
      </c>
      <c r="R91" s="39">
        <f>IF(OR(A91="",NOT(ISNUMBER(J91)),NOT(ISNUMBER(K91)),J91=0),"",IFERROR(K91/J91,""))</f>
        <v/>
      </c>
      <c r="S91" s="9">
        <f>IF(A91="","",IF(AND(ISNUMBER(F91),F91&gt;TODAY()),"Comprobar fecha de solicitud futura",IF(AND(ISNUMBER(B91),ISNUMBER(F91),B91&lt;F91),"Comprobar solicitud posterior a la salida",IF(AND(ISNUMBER(J91),ISNUMBER(K91),K91&gt;J91),"Comprobar cargo superior al importe",IF(AND(ISNUMBER(R91),ISNUMBER('Parámetros'!$B$8),R91&gt;'Parámetros'!$B$8),"Comprobar porcentaje de cargo",IF(AND(N91&lt;&gt;"Cerrada",ISNUMBER(P91),P91&lt;TODAY()),"Plazo de cierre vencido",IF(AND(N91="Cerrada",O91&lt;&gt;""),"Comprobar tarea antes de cerrar","")))))))</f>
        <v/>
      </c>
    </row>
    <row r="92">
      <c r="A92" s="20" t="n"/>
      <c r="B92" s="40" t="n"/>
      <c r="C92" s="20" t="n"/>
      <c r="D92" s="20" t="n"/>
      <c r="E92" s="20" t="n"/>
      <c r="F92" s="40" t="n"/>
      <c r="G92" s="20" t="n"/>
      <c r="H92" s="22" t="n"/>
      <c r="I92" s="23" t="n"/>
      <c r="J92" s="41" t="n"/>
      <c r="K92" s="41" t="n"/>
      <c r="L92" s="35">
        <f>IF(OR(A92="",NOT(ISNUMBER(J92)),NOT(ISNUMBER(K92))),"",IFERROR(MAX(0,J92-K92),""))</f>
        <v/>
      </c>
      <c r="M92" s="20" t="n"/>
      <c r="N92" s="23" t="n"/>
      <c r="O92" s="20" t="n"/>
      <c r="P92" s="42">
        <f>IF(OR(A92="",NOT(ISNUMBER(F92)),NOT(ISNUMBER('Parámetros'!$B$6))),"",IFERROR(F92+'Parámetros'!$B$6,""))</f>
        <v/>
      </c>
      <c r="Q92" s="26">
        <f>IF(OR(A92="",NOT(ISNUMBER(B92)),NOT(ISNUMBER(F92))),"",IFERROR(B92-F92,""))</f>
        <v/>
      </c>
      <c r="R92" s="37">
        <f>IF(OR(A92="",NOT(ISNUMBER(J92)),NOT(ISNUMBER(K92)),J92=0),"",IFERROR(K92/J92,""))</f>
        <v/>
      </c>
      <c r="S92" s="7">
        <f>IF(A92="","",IF(AND(ISNUMBER(F92),F92&gt;TODAY()),"Comprobar fecha de solicitud futura",IF(AND(ISNUMBER(B92),ISNUMBER(F92),B92&lt;F92),"Comprobar solicitud posterior a la salida",IF(AND(ISNUMBER(J92),ISNUMBER(K92),K92&gt;J92),"Comprobar cargo superior al importe",IF(AND(ISNUMBER(R92),ISNUMBER('Parámetros'!$B$8),R92&gt;'Parámetros'!$B$8),"Comprobar porcentaje de cargo",IF(AND(N92&lt;&gt;"Cerrada",ISNUMBER(P92),P92&lt;TODAY()),"Plazo de cierre vencido",IF(AND(N92="Cerrada",O92&lt;&gt;""),"Comprobar tarea antes de cerrar","")))))))</f>
        <v/>
      </c>
    </row>
    <row r="93">
      <c r="A93" s="20" t="n"/>
      <c r="B93" s="40" t="n"/>
      <c r="C93" s="20" t="n"/>
      <c r="D93" s="20" t="n"/>
      <c r="E93" s="20" t="n"/>
      <c r="F93" s="40" t="n"/>
      <c r="G93" s="20" t="n"/>
      <c r="H93" s="22" t="n"/>
      <c r="I93" s="23" t="n"/>
      <c r="J93" s="41" t="n"/>
      <c r="K93" s="41" t="n"/>
      <c r="L93" s="34">
        <f>IF(OR(A93="",NOT(ISNUMBER(J93)),NOT(ISNUMBER(K93))),"",IFERROR(MAX(0,J93-K93),""))</f>
        <v/>
      </c>
      <c r="M93" s="20" t="n"/>
      <c r="N93" s="23" t="n"/>
      <c r="O93" s="20" t="n"/>
      <c r="P93" s="43">
        <f>IF(OR(A93="",NOT(ISNUMBER(F93)),NOT(ISNUMBER('Parámetros'!$B$6))),"",IFERROR(F93+'Parámetros'!$B$6,""))</f>
        <v/>
      </c>
      <c r="Q93" s="28">
        <f>IF(OR(A93="",NOT(ISNUMBER(B93)),NOT(ISNUMBER(F93))),"",IFERROR(B93-F93,""))</f>
        <v/>
      </c>
      <c r="R93" s="39">
        <f>IF(OR(A93="",NOT(ISNUMBER(J93)),NOT(ISNUMBER(K93)),J93=0),"",IFERROR(K93/J93,""))</f>
        <v/>
      </c>
      <c r="S93" s="9">
        <f>IF(A93="","",IF(AND(ISNUMBER(F93),F93&gt;TODAY()),"Comprobar fecha de solicitud futura",IF(AND(ISNUMBER(B93),ISNUMBER(F93),B93&lt;F93),"Comprobar solicitud posterior a la salida",IF(AND(ISNUMBER(J93),ISNUMBER(K93),K93&gt;J93),"Comprobar cargo superior al importe",IF(AND(ISNUMBER(R93),ISNUMBER('Parámetros'!$B$8),R93&gt;'Parámetros'!$B$8),"Comprobar porcentaje de cargo",IF(AND(N93&lt;&gt;"Cerrada",ISNUMBER(P93),P93&lt;TODAY()),"Plazo de cierre vencido",IF(AND(N93="Cerrada",O93&lt;&gt;""),"Comprobar tarea antes de cerrar","")))))))</f>
        <v/>
      </c>
    </row>
    <row r="94">
      <c r="A94" s="20" t="n"/>
      <c r="B94" s="40" t="n"/>
      <c r="C94" s="20" t="n"/>
      <c r="D94" s="20" t="n"/>
      <c r="E94" s="20" t="n"/>
      <c r="F94" s="40" t="n"/>
      <c r="G94" s="20" t="n"/>
      <c r="H94" s="22" t="n"/>
      <c r="I94" s="23" t="n"/>
      <c r="J94" s="41" t="n"/>
      <c r="K94" s="41" t="n"/>
      <c r="L94" s="35">
        <f>IF(OR(A94="",NOT(ISNUMBER(J94)),NOT(ISNUMBER(K94))),"",IFERROR(MAX(0,J94-K94),""))</f>
        <v/>
      </c>
      <c r="M94" s="20" t="n"/>
      <c r="N94" s="23" t="n"/>
      <c r="O94" s="20" t="n"/>
      <c r="P94" s="42">
        <f>IF(OR(A94="",NOT(ISNUMBER(F94)),NOT(ISNUMBER('Parámetros'!$B$6))),"",IFERROR(F94+'Parámetros'!$B$6,""))</f>
        <v/>
      </c>
      <c r="Q94" s="26">
        <f>IF(OR(A94="",NOT(ISNUMBER(B94)),NOT(ISNUMBER(F94))),"",IFERROR(B94-F94,""))</f>
        <v/>
      </c>
      <c r="R94" s="37">
        <f>IF(OR(A94="",NOT(ISNUMBER(J94)),NOT(ISNUMBER(K94)),J94=0),"",IFERROR(K94/J94,""))</f>
        <v/>
      </c>
      <c r="S94" s="7">
        <f>IF(A94="","",IF(AND(ISNUMBER(F94),F94&gt;TODAY()),"Comprobar fecha de solicitud futura",IF(AND(ISNUMBER(B94),ISNUMBER(F94),B94&lt;F94),"Comprobar solicitud posterior a la salida",IF(AND(ISNUMBER(J94),ISNUMBER(K94),K94&gt;J94),"Comprobar cargo superior al importe",IF(AND(ISNUMBER(R94),ISNUMBER('Parámetros'!$B$8),R94&gt;'Parámetros'!$B$8),"Comprobar porcentaje de cargo",IF(AND(N94&lt;&gt;"Cerrada",ISNUMBER(P94),P94&lt;TODAY()),"Plazo de cierre vencido",IF(AND(N94="Cerrada",O94&lt;&gt;""),"Comprobar tarea antes de cerrar","")))))))</f>
        <v/>
      </c>
    </row>
    <row r="95">
      <c r="A95" s="20" t="n"/>
      <c r="B95" s="40" t="n"/>
      <c r="C95" s="20" t="n"/>
      <c r="D95" s="20" t="n"/>
      <c r="E95" s="20" t="n"/>
      <c r="F95" s="40" t="n"/>
      <c r="G95" s="20" t="n"/>
      <c r="H95" s="22" t="n"/>
      <c r="I95" s="23" t="n"/>
      <c r="J95" s="41" t="n"/>
      <c r="K95" s="41" t="n"/>
      <c r="L95" s="34">
        <f>IF(OR(A95="",NOT(ISNUMBER(J95)),NOT(ISNUMBER(K95))),"",IFERROR(MAX(0,J95-K95),""))</f>
        <v/>
      </c>
      <c r="M95" s="20" t="n"/>
      <c r="N95" s="23" t="n"/>
      <c r="O95" s="20" t="n"/>
      <c r="P95" s="43">
        <f>IF(OR(A95="",NOT(ISNUMBER(F95)),NOT(ISNUMBER('Parámetros'!$B$6))),"",IFERROR(F95+'Parámetros'!$B$6,""))</f>
        <v/>
      </c>
      <c r="Q95" s="28">
        <f>IF(OR(A95="",NOT(ISNUMBER(B95)),NOT(ISNUMBER(F95))),"",IFERROR(B95-F95,""))</f>
        <v/>
      </c>
      <c r="R95" s="39">
        <f>IF(OR(A95="",NOT(ISNUMBER(J95)),NOT(ISNUMBER(K95)),J95=0),"",IFERROR(K95/J95,""))</f>
        <v/>
      </c>
      <c r="S95" s="9">
        <f>IF(A95="","",IF(AND(ISNUMBER(F95),F95&gt;TODAY()),"Comprobar fecha de solicitud futura",IF(AND(ISNUMBER(B95),ISNUMBER(F95),B95&lt;F95),"Comprobar solicitud posterior a la salida",IF(AND(ISNUMBER(J95),ISNUMBER(K95),K95&gt;J95),"Comprobar cargo superior al importe",IF(AND(ISNUMBER(R95),ISNUMBER('Parámetros'!$B$8),R95&gt;'Parámetros'!$B$8),"Comprobar porcentaje de cargo",IF(AND(N95&lt;&gt;"Cerrada",ISNUMBER(P95),P95&lt;TODAY()),"Plazo de cierre vencido",IF(AND(N95="Cerrada",O95&lt;&gt;""),"Comprobar tarea antes de cerrar","")))))))</f>
        <v/>
      </c>
    </row>
    <row r="96">
      <c r="A96" s="20" t="n"/>
      <c r="B96" s="40" t="n"/>
      <c r="C96" s="20" t="n"/>
      <c r="D96" s="20" t="n"/>
      <c r="E96" s="20" t="n"/>
      <c r="F96" s="40" t="n"/>
      <c r="G96" s="20" t="n"/>
      <c r="H96" s="22" t="n"/>
      <c r="I96" s="23" t="n"/>
      <c r="J96" s="41" t="n"/>
      <c r="K96" s="41" t="n"/>
      <c r="L96" s="35">
        <f>IF(OR(A96="",NOT(ISNUMBER(J96)),NOT(ISNUMBER(K96))),"",IFERROR(MAX(0,J96-K96),""))</f>
        <v/>
      </c>
      <c r="M96" s="20" t="n"/>
      <c r="N96" s="23" t="n"/>
      <c r="O96" s="20" t="n"/>
      <c r="P96" s="42">
        <f>IF(OR(A96="",NOT(ISNUMBER(F96)),NOT(ISNUMBER('Parámetros'!$B$6))),"",IFERROR(F96+'Parámetros'!$B$6,""))</f>
        <v/>
      </c>
      <c r="Q96" s="26">
        <f>IF(OR(A96="",NOT(ISNUMBER(B96)),NOT(ISNUMBER(F96))),"",IFERROR(B96-F96,""))</f>
        <v/>
      </c>
      <c r="R96" s="37">
        <f>IF(OR(A96="",NOT(ISNUMBER(J96)),NOT(ISNUMBER(K96)),J96=0),"",IFERROR(K96/J96,""))</f>
        <v/>
      </c>
      <c r="S96" s="7">
        <f>IF(A96="","",IF(AND(ISNUMBER(F96),F96&gt;TODAY()),"Comprobar fecha de solicitud futura",IF(AND(ISNUMBER(B96),ISNUMBER(F96),B96&lt;F96),"Comprobar solicitud posterior a la salida",IF(AND(ISNUMBER(J96),ISNUMBER(K96),K96&gt;J96),"Comprobar cargo superior al importe",IF(AND(ISNUMBER(R96),ISNUMBER('Parámetros'!$B$8),R96&gt;'Parámetros'!$B$8),"Comprobar porcentaje de cargo",IF(AND(N96&lt;&gt;"Cerrada",ISNUMBER(P96),P96&lt;TODAY()),"Plazo de cierre vencido",IF(AND(N96="Cerrada",O96&lt;&gt;""),"Comprobar tarea antes de cerrar","")))))))</f>
        <v/>
      </c>
    </row>
    <row r="97">
      <c r="A97" s="20" t="n"/>
      <c r="B97" s="40" t="n"/>
      <c r="C97" s="20" t="n"/>
      <c r="D97" s="20" t="n"/>
      <c r="E97" s="20" t="n"/>
      <c r="F97" s="40" t="n"/>
      <c r="G97" s="20" t="n"/>
      <c r="H97" s="22" t="n"/>
      <c r="I97" s="23" t="n"/>
      <c r="J97" s="41" t="n"/>
      <c r="K97" s="41" t="n"/>
      <c r="L97" s="34">
        <f>IF(OR(A97="",NOT(ISNUMBER(J97)),NOT(ISNUMBER(K97))),"",IFERROR(MAX(0,J97-K97),""))</f>
        <v/>
      </c>
      <c r="M97" s="20" t="n"/>
      <c r="N97" s="23" t="n"/>
      <c r="O97" s="20" t="n"/>
      <c r="P97" s="43">
        <f>IF(OR(A97="",NOT(ISNUMBER(F97)),NOT(ISNUMBER('Parámetros'!$B$6))),"",IFERROR(F97+'Parámetros'!$B$6,""))</f>
        <v/>
      </c>
      <c r="Q97" s="28">
        <f>IF(OR(A97="",NOT(ISNUMBER(B97)),NOT(ISNUMBER(F97))),"",IFERROR(B97-F97,""))</f>
        <v/>
      </c>
      <c r="R97" s="39">
        <f>IF(OR(A97="",NOT(ISNUMBER(J97)),NOT(ISNUMBER(K97)),J97=0),"",IFERROR(K97/J97,""))</f>
        <v/>
      </c>
      <c r="S97" s="9">
        <f>IF(A97="","",IF(AND(ISNUMBER(F97),F97&gt;TODAY()),"Comprobar fecha de solicitud futura",IF(AND(ISNUMBER(B97),ISNUMBER(F97),B97&lt;F97),"Comprobar solicitud posterior a la salida",IF(AND(ISNUMBER(J97),ISNUMBER(K97),K97&gt;J97),"Comprobar cargo superior al importe",IF(AND(ISNUMBER(R97),ISNUMBER('Parámetros'!$B$8),R97&gt;'Parámetros'!$B$8),"Comprobar porcentaje de cargo",IF(AND(N97&lt;&gt;"Cerrada",ISNUMBER(P97),P97&lt;TODAY()),"Plazo de cierre vencido",IF(AND(N97="Cerrada",O97&lt;&gt;""),"Comprobar tarea antes de cerrar","")))))))</f>
        <v/>
      </c>
    </row>
    <row r="98">
      <c r="A98" s="20" t="n"/>
      <c r="B98" s="40" t="n"/>
      <c r="C98" s="20" t="n"/>
      <c r="D98" s="20" t="n"/>
      <c r="E98" s="20" t="n"/>
      <c r="F98" s="40" t="n"/>
      <c r="G98" s="20" t="n"/>
      <c r="H98" s="22" t="n"/>
      <c r="I98" s="23" t="n"/>
      <c r="J98" s="41" t="n"/>
      <c r="K98" s="41" t="n"/>
      <c r="L98" s="35">
        <f>IF(OR(A98="",NOT(ISNUMBER(J98)),NOT(ISNUMBER(K98))),"",IFERROR(MAX(0,J98-K98),""))</f>
        <v/>
      </c>
      <c r="M98" s="20" t="n"/>
      <c r="N98" s="23" t="n"/>
      <c r="O98" s="20" t="n"/>
      <c r="P98" s="42">
        <f>IF(OR(A98="",NOT(ISNUMBER(F98)),NOT(ISNUMBER('Parámetros'!$B$6))),"",IFERROR(F98+'Parámetros'!$B$6,""))</f>
        <v/>
      </c>
      <c r="Q98" s="26">
        <f>IF(OR(A98="",NOT(ISNUMBER(B98)),NOT(ISNUMBER(F98))),"",IFERROR(B98-F98,""))</f>
        <v/>
      </c>
      <c r="R98" s="37">
        <f>IF(OR(A98="",NOT(ISNUMBER(J98)),NOT(ISNUMBER(K98)),J98=0),"",IFERROR(K98/J98,""))</f>
        <v/>
      </c>
      <c r="S98" s="7">
        <f>IF(A98="","",IF(AND(ISNUMBER(F98),F98&gt;TODAY()),"Comprobar fecha de solicitud futura",IF(AND(ISNUMBER(B98),ISNUMBER(F98),B98&lt;F98),"Comprobar solicitud posterior a la salida",IF(AND(ISNUMBER(J98),ISNUMBER(K98),K98&gt;J98),"Comprobar cargo superior al importe",IF(AND(ISNUMBER(R98),ISNUMBER('Parámetros'!$B$8),R98&gt;'Parámetros'!$B$8),"Comprobar porcentaje de cargo",IF(AND(N98&lt;&gt;"Cerrada",ISNUMBER(P98),P98&lt;TODAY()),"Plazo de cierre vencido",IF(AND(N98="Cerrada",O98&lt;&gt;""),"Comprobar tarea antes de cerrar","")))))))</f>
        <v/>
      </c>
    </row>
    <row r="99">
      <c r="A99" s="20" t="n"/>
      <c r="B99" s="40" t="n"/>
      <c r="C99" s="20" t="n"/>
      <c r="D99" s="20" t="n"/>
      <c r="E99" s="20" t="n"/>
      <c r="F99" s="40" t="n"/>
      <c r="G99" s="20" t="n"/>
      <c r="H99" s="22" t="n"/>
      <c r="I99" s="23" t="n"/>
      <c r="J99" s="41" t="n"/>
      <c r="K99" s="41" t="n"/>
      <c r="L99" s="34">
        <f>IF(OR(A99="",NOT(ISNUMBER(J99)),NOT(ISNUMBER(K99))),"",IFERROR(MAX(0,J99-K99),""))</f>
        <v/>
      </c>
      <c r="M99" s="20" t="n"/>
      <c r="N99" s="23" t="n"/>
      <c r="O99" s="20" t="n"/>
      <c r="P99" s="43">
        <f>IF(OR(A99="",NOT(ISNUMBER(F99)),NOT(ISNUMBER('Parámetros'!$B$6))),"",IFERROR(F99+'Parámetros'!$B$6,""))</f>
        <v/>
      </c>
      <c r="Q99" s="28">
        <f>IF(OR(A99="",NOT(ISNUMBER(B99)),NOT(ISNUMBER(F99))),"",IFERROR(B99-F99,""))</f>
        <v/>
      </c>
      <c r="R99" s="39">
        <f>IF(OR(A99="",NOT(ISNUMBER(J99)),NOT(ISNUMBER(K99)),J99=0),"",IFERROR(K99/J99,""))</f>
        <v/>
      </c>
      <c r="S99" s="9">
        <f>IF(A99="","",IF(AND(ISNUMBER(F99),F99&gt;TODAY()),"Comprobar fecha de solicitud futura",IF(AND(ISNUMBER(B99),ISNUMBER(F99),B99&lt;F99),"Comprobar solicitud posterior a la salida",IF(AND(ISNUMBER(J99),ISNUMBER(K99),K99&gt;J99),"Comprobar cargo superior al importe",IF(AND(ISNUMBER(R99),ISNUMBER('Parámetros'!$B$8),R99&gt;'Parámetros'!$B$8),"Comprobar porcentaje de cargo",IF(AND(N99&lt;&gt;"Cerrada",ISNUMBER(P99),P99&lt;TODAY()),"Plazo de cierre vencido",IF(AND(N99="Cerrada",O99&lt;&gt;""),"Comprobar tarea antes de cerrar","")))))))</f>
        <v/>
      </c>
    </row>
    <row r="100">
      <c r="A100" s="20" t="n"/>
      <c r="B100" s="40" t="n"/>
      <c r="C100" s="20" t="n"/>
      <c r="D100" s="20" t="n"/>
      <c r="E100" s="20" t="n"/>
      <c r="F100" s="40" t="n"/>
      <c r="G100" s="20" t="n"/>
      <c r="H100" s="22" t="n"/>
      <c r="I100" s="23" t="n"/>
      <c r="J100" s="41" t="n"/>
      <c r="K100" s="41" t="n"/>
      <c r="L100" s="35">
        <f>IF(OR(A100="",NOT(ISNUMBER(J100)),NOT(ISNUMBER(K100))),"",IFERROR(MAX(0,J100-K100),""))</f>
        <v/>
      </c>
      <c r="M100" s="20" t="n"/>
      <c r="N100" s="23" t="n"/>
      <c r="O100" s="20" t="n"/>
      <c r="P100" s="42">
        <f>IF(OR(A100="",NOT(ISNUMBER(F100)),NOT(ISNUMBER('Parámetros'!$B$6))),"",IFERROR(F100+'Parámetros'!$B$6,""))</f>
        <v/>
      </c>
      <c r="Q100" s="26">
        <f>IF(OR(A100="",NOT(ISNUMBER(B100)),NOT(ISNUMBER(F100))),"",IFERROR(B100-F100,""))</f>
        <v/>
      </c>
      <c r="R100" s="37">
        <f>IF(OR(A100="",NOT(ISNUMBER(J100)),NOT(ISNUMBER(K100)),J100=0),"",IFERROR(K100/J100,""))</f>
        <v/>
      </c>
      <c r="S100" s="7">
        <f>IF(A100="","",IF(AND(ISNUMBER(F100),F100&gt;TODAY()),"Comprobar fecha de solicitud futura",IF(AND(ISNUMBER(B100),ISNUMBER(F100),B100&lt;F100),"Comprobar solicitud posterior a la salida",IF(AND(ISNUMBER(J100),ISNUMBER(K100),K100&gt;J100),"Comprobar cargo superior al importe",IF(AND(ISNUMBER(R100),ISNUMBER('Parámetros'!$B$8),R100&gt;'Parámetros'!$B$8),"Comprobar porcentaje de cargo",IF(AND(N100&lt;&gt;"Cerrada",ISNUMBER(P100),P100&lt;TODAY()),"Plazo de cierre vencido",IF(AND(N100="Cerrada",O100&lt;&gt;""),"Comprobar tarea antes de cerrar","")))))))</f>
        <v/>
      </c>
    </row>
    <row r="101">
      <c r="A101" s="20" t="n"/>
      <c r="B101" s="40" t="n"/>
      <c r="C101" s="20" t="n"/>
      <c r="D101" s="20" t="n"/>
      <c r="E101" s="20" t="n"/>
      <c r="F101" s="40" t="n"/>
      <c r="G101" s="20" t="n"/>
      <c r="H101" s="22" t="n"/>
      <c r="I101" s="23" t="n"/>
      <c r="J101" s="41" t="n"/>
      <c r="K101" s="41" t="n"/>
      <c r="L101" s="34">
        <f>IF(OR(A101="",NOT(ISNUMBER(J101)),NOT(ISNUMBER(K101))),"",IFERROR(MAX(0,J101-K101),""))</f>
        <v/>
      </c>
      <c r="M101" s="20" t="n"/>
      <c r="N101" s="23" t="n"/>
      <c r="O101" s="20" t="n"/>
      <c r="P101" s="43">
        <f>IF(OR(A101="",NOT(ISNUMBER(F101)),NOT(ISNUMBER('Parámetros'!$B$6))),"",IFERROR(F101+'Parámetros'!$B$6,""))</f>
        <v/>
      </c>
      <c r="Q101" s="28">
        <f>IF(OR(A101="",NOT(ISNUMBER(B101)),NOT(ISNUMBER(F101))),"",IFERROR(B101-F101,""))</f>
        <v/>
      </c>
      <c r="R101" s="39">
        <f>IF(OR(A101="",NOT(ISNUMBER(J101)),NOT(ISNUMBER(K101)),J101=0),"",IFERROR(K101/J101,""))</f>
        <v/>
      </c>
      <c r="S101" s="9">
        <f>IF(A101="","",IF(AND(ISNUMBER(F101),F101&gt;TODAY()),"Comprobar fecha de solicitud futura",IF(AND(ISNUMBER(B101),ISNUMBER(F101),B101&lt;F101),"Comprobar solicitud posterior a la salida",IF(AND(ISNUMBER(J101),ISNUMBER(K101),K101&gt;J101),"Comprobar cargo superior al importe",IF(AND(ISNUMBER(R101),ISNUMBER('Parámetros'!$B$8),R101&gt;'Parámetros'!$B$8),"Comprobar porcentaje de cargo",IF(AND(N101&lt;&gt;"Cerrada",ISNUMBER(P101),P101&lt;TODAY()),"Plazo de cierre vencido",IF(AND(N101="Cerrada",O101&lt;&gt;""),"Comprobar tarea antes de cerrar","")))))))</f>
        <v/>
      </c>
    </row>
    <row r="102">
      <c r="A102" s="20" t="n"/>
      <c r="B102" s="40" t="n"/>
      <c r="C102" s="20" t="n"/>
      <c r="D102" s="20" t="n"/>
      <c r="E102" s="20" t="n"/>
      <c r="F102" s="40" t="n"/>
      <c r="G102" s="20" t="n"/>
      <c r="H102" s="22" t="n"/>
      <c r="I102" s="23" t="n"/>
      <c r="J102" s="41" t="n"/>
      <c r="K102" s="41" t="n"/>
      <c r="L102" s="35">
        <f>IF(OR(A102="",NOT(ISNUMBER(J102)),NOT(ISNUMBER(K102))),"",IFERROR(MAX(0,J102-K102),""))</f>
        <v/>
      </c>
      <c r="M102" s="20" t="n"/>
      <c r="N102" s="23" t="n"/>
      <c r="O102" s="20" t="n"/>
      <c r="P102" s="42">
        <f>IF(OR(A102="",NOT(ISNUMBER(F102)),NOT(ISNUMBER('Parámetros'!$B$6))),"",IFERROR(F102+'Parámetros'!$B$6,""))</f>
        <v/>
      </c>
      <c r="Q102" s="26">
        <f>IF(OR(A102="",NOT(ISNUMBER(B102)),NOT(ISNUMBER(F102))),"",IFERROR(B102-F102,""))</f>
        <v/>
      </c>
      <c r="R102" s="37">
        <f>IF(OR(A102="",NOT(ISNUMBER(J102)),NOT(ISNUMBER(K102)),J102=0),"",IFERROR(K102/J102,""))</f>
        <v/>
      </c>
      <c r="S102" s="7">
        <f>IF(A102="","",IF(AND(ISNUMBER(F102),F102&gt;TODAY()),"Comprobar fecha de solicitud futura",IF(AND(ISNUMBER(B102),ISNUMBER(F102),B102&lt;F102),"Comprobar solicitud posterior a la salida",IF(AND(ISNUMBER(J102),ISNUMBER(K102),K102&gt;J102),"Comprobar cargo superior al importe",IF(AND(ISNUMBER(R102),ISNUMBER('Parámetros'!$B$8),R102&gt;'Parámetros'!$B$8),"Comprobar porcentaje de cargo",IF(AND(N102&lt;&gt;"Cerrada",ISNUMBER(P102),P102&lt;TODAY()),"Plazo de cierre vencido",IF(AND(N102="Cerrada",O102&lt;&gt;""),"Comprobar tarea antes de cerrar","")))))))</f>
        <v/>
      </c>
    </row>
    <row r="103">
      <c r="A103" s="20" t="n"/>
      <c r="B103" s="40" t="n"/>
      <c r="C103" s="20" t="n"/>
      <c r="D103" s="20" t="n"/>
      <c r="E103" s="20" t="n"/>
      <c r="F103" s="40" t="n"/>
      <c r="G103" s="20" t="n"/>
      <c r="H103" s="22" t="n"/>
      <c r="I103" s="23" t="n"/>
      <c r="J103" s="41" t="n"/>
      <c r="K103" s="41" t="n"/>
      <c r="L103" s="34">
        <f>IF(OR(A103="",NOT(ISNUMBER(J103)),NOT(ISNUMBER(K103))),"",IFERROR(MAX(0,J103-K103),""))</f>
        <v/>
      </c>
      <c r="M103" s="20" t="n"/>
      <c r="N103" s="23" t="n"/>
      <c r="O103" s="20" t="n"/>
      <c r="P103" s="43">
        <f>IF(OR(A103="",NOT(ISNUMBER(F103)),NOT(ISNUMBER('Parámetros'!$B$6))),"",IFERROR(F103+'Parámetros'!$B$6,""))</f>
        <v/>
      </c>
      <c r="Q103" s="28">
        <f>IF(OR(A103="",NOT(ISNUMBER(B103)),NOT(ISNUMBER(F103))),"",IFERROR(B103-F103,""))</f>
        <v/>
      </c>
      <c r="R103" s="39">
        <f>IF(OR(A103="",NOT(ISNUMBER(J103)),NOT(ISNUMBER(K103)),J103=0),"",IFERROR(K103/J103,""))</f>
        <v/>
      </c>
      <c r="S103" s="9">
        <f>IF(A103="","",IF(AND(ISNUMBER(F103),F103&gt;TODAY()),"Comprobar fecha de solicitud futura",IF(AND(ISNUMBER(B103),ISNUMBER(F103),B103&lt;F103),"Comprobar solicitud posterior a la salida",IF(AND(ISNUMBER(J103),ISNUMBER(K103),K103&gt;J103),"Comprobar cargo superior al importe",IF(AND(ISNUMBER(R103),ISNUMBER('Parámetros'!$B$8),R103&gt;'Parámetros'!$B$8),"Comprobar porcentaje de cargo",IF(AND(N103&lt;&gt;"Cerrada",ISNUMBER(P103),P103&lt;TODAY()),"Plazo de cierre vencido",IF(AND(N103="Cerrada",O103&lt;&gt;""),"Comprobar tarea antes de cerrar","")))))))</f>
        <v/>
      </c>
    </row>
    <row r="104">
      <c r="A104" s="20" t="n"/>
      <c r="B104" s="40" t="n"/>
      <c r="C104" s="20" t="n"/>
      <c r="D104" s="20" t="n"/>
      <c r="E104" s="20" t="n"/>
      <c r="F104" s="40" t="n"/>
      <c r="G104" s="20" t="n"/>
      <c r="H104" s="22" t="n"/>
      <c r="I104" s="23" t="n"/>
      <c r="J104" s="41" t="n"/>
      <c r="K104" s="41" t="n"/>
      <c r="L104" s="35">
        <f>IF(OR(A104="",NOT(ISNUMBER(J104)),NOT(ISNUMBER(K104))),"",IFERROR(MAX(0,J104-K104),""))</f>
        <v/>
      </c>
      <c r="M104" s="20" t="n"/>
      <c r="N104" s="23" t="n"/>
      <c r="O104" s="20" t="n"/>
      <c r="P104" s="42">
        <f>IF(OR(A104="",NOT(ISNUMBER(F104)),NOT(ISNUMBER('Parámetros'!$B$6))),"",IFERROR(F104+'Parámetros'!$B$6,""))</f>
        <v/>
      </c>
      <c r="Q104" s="26">
        <f>IF(OR(A104="",NOT(ISNUMBER(B104)),NOT(ISNUMBER(F104))),"",IFERROR(B104-F104,""))</f>
        <v/>
      </c>
      <c r="R104" s="37">
        <f>IF(OR(A104="",NOT(ISNUMBER(J104)),NOT(ISNUMBER(K104)),J104=0),"",IFERROR(K104/J104,""))</f>
        <v/>
      </c>
      <c r="S104" s="7">
        <f>IF(A104="","",IF(AND(ISNUMBER(F104),F104&gt;TODAY()),"Comprobar fecha de solicitud futura",IF(AND(ISNUMBER(B104),ISNUMBER(F104),B104&lt;F104),"Comprobar solicitud posterior a la salida",IF(AND(ISNUMBER(J104),ISNUMBER(K104),K104&gt;J104),"Comprobar cargo superior al importe",IF(AND(ISNUMBER(R104),ISNUMBER('Parámetros'!$B$8),R104&gt;'Parámetros'!$B$8),"Comprobar porcentaje de cargo",IF(AND(N104&lt;&gt;"Cerrada",ISNUMBER(P104),P104&lt;TODAY()),"Plazo de cierre vencido",IF(AND(N104="Cerrada",O104&lt;&gt;""),"Comprobar tarea antes de cerrar","")))))))</f>
        <v/>
      </c>
    </row>
    <row r="105">
      <c r="A105" s="20" t="n"/>
      <c r="B105" s="40" t="n"/>
      <c r="C105" s="20" t="n"/>
      <c r="D105" s="20" t="n"/>
      <c r="E105" s="20" t="n"/>
      <c r="F105" s="40" t="n"/>
      <c r="G105" s="20" t="n"/>
      <c r="H105" s="22" t="n"/>
      <c r="I105" s="23" t="n"/>
      <c r="J105" s="41" t="n"/>
      <c r="K105" s="41" t="n"/>
      <c r="L105" s="34">
        <f>IF(OR(A105="",NOT(ISNUMBER(J105)),NOT(ISNUMBER(K105))),"",IFERROR(MAX(0,J105-K105),""))</f>
        <v/>
      </c>
      <c r="M105" s="20" t="n"/>
      <c r="N105" s="23" t="n"/>
      <c r="O105" s="20" t="n"/>
      <c r="P105" s="43">
        <f>IF(OR(A105="",NOT(ISNUMBER(F105)),NOT(ISNUMBER('Parámetros'!$B$6))),"",IFERROR(F105+'Parámetros'!$B$6,""))</f>
        <v/>
      </c>
      <c r="Q105" s="28">
        <f>IF(OR(A105="",NOT(ISNUMBER(B105)),NOT(ISNUMBER(F105))),"",IFERROR(B105-F105,""))</f>
        <v/>
      </c>
      <c r="R105" s="39">
        <f>IF(OR(A105="",NOT(ISNUMBER(J105)),NOT(ISNUMBER(K105)),J105=0),"",IFERROR(K105/J105,""))</f>
        <v/>
      </c>
      <c r="S105" s="9">
        <f>IF(A105="","",IF(AND(ISNUMBER(F105),F105&gt;TODAY()),"Comprobar fecha de solicitud futura",IF(AND(ISNUMBER(B105),ISNUMBER(F105),B105&lt;F105),"Comprobar solicitud posterior a la salida",IF(AND(ISNUMBER(J105),ISNUMBER(K105),K105&gt;J105),"Comprobar cargo superior al importe",IF(AND(ISNUMBER(R105),ISNUMBER('Parámetros'!$B$8),R105&gt;'Parámetros'!$B$8),"Comprobar porcentaje de cargo",IF(AND(N105&lt;&gt;"Cerrada",ISNUMBER(P105),P105&lt;TODAY()),"Plazo de cierre vencido",IF(AND(N105="Cerrada",O105&lt;&gt;""),"Comprobar tarea antes de cerrar","")))))))</f>
        <v/>
      </c>
    </row>
    <row r="106">
      <c r="A106" s="20" t="n"/>
      <c r="B106" s="40" t="n"/>
      <c r="C106" s="20" t="n"/>
      <c r="D106" s="20" t="n"/>
      <c r="E106" s="20" t="n"/>
      <c r="F106" s="40" t="n"/>
      <c r="G106" s="20" t="n"/>
      <c r="H106" s="22" t="n"/>
      <c r="I106" s="23" t="n"/>
      <c r="J106" s="41" t="n"/>
      <c r="K106" s="41" t="n"/>
      <c r="L106" s="35">
        <f>IF(OR(A106="",NOT(ISNUMBER(J106)),NOT(ISNUMBER(K106))),"",IFERROR(MAX(0,J106-K106),""))</f>
        <v/>
      </c>
      <c r="M106" s="20" t="n"/>
      <c r="N106" s="23" t="n"/>
      <c r="O106" s="20" t="n"/>
      <c r="P106" s="42">
        <f>IF(OR(A106="",NOT(ISNUMBER(F106)),NOT(ISNUMBER('Parámetros'!$B$6))),"",IFERROR(F106+'Parámetros'!$B$6,""))</f>
        <v/>
      </c>
      <c r="Q106" s="26">
        <f>IF(OR(A106="",NOT(ISNUMBER(B106)),NOT(ISNUMBER(F106))),"",IFERROR(B106-F106,""))</f>
        <v/>
      </c>
      <c r="R106" s="37">
        <f>IF(OR(A106="",NOT(ISNUMBER(J106)),NOT(ISNUMBER(K106)),J106=0),"",IFERROR(K106/J106,""))</f>
        <v/>
      </c>
      <c r="S106" s="7">
        <f>IF(A106="","",IF(AND(ISNUMBER(F106),F106&gt;TODAY()),"Comprobar fecha de solicitud futura",IF(AND(ISNUMBER(B106),ISNUMBER(F106),B106&lt;F106),"Comprobar solicitud posterior a la salida",IF(AND(ISNUMBER(J106),ISNUMBER(K106),K106&gt;J106),"Comprobar cargo superior al importe",IF(AND(ISNUMBER(R106),ISNUMBER('Parámetros'!$B$8),R106&gt;'Parámetros'!$B$8),"Comprobar porcentaje de cargo",IF(AND(N106&lt;&gt;"Cerrada",ISNUMBER(P106),P106&lt;TODAY()),"Plazo de cierre vencido",IF(AND(N106="Cerrada",O106&lt;&gt;""),"Comprobar tarea antes de cerrar","")))))))</f>
        <v/>
      </c>
    </row>
    <row r="107">
      <c r="A107" s="20" t="n"/>
      <c r="B107" s="40" t="n"/>
      <c r="C107" s="20" t="n"/>
      <c r="D107" s="20" t="n"/>
      <c r="E107" s="20" t="n"/>
      <c r="F107" s="40" t="n"/>
      <c r="G107" s="20" t="n"/>
      <c r="H107" s="22" t="n"/>
      <c r="I107" s="23" t="n"/>
      <c r="J107" s="41" t="n"/>
      <c r="K107" s="41" t="n"/>
      <c r="L107" s="34">
        <f>IF(OR(A107="",NOT(ISNUMBER(J107)),NOT(ISNUMBER(K107))),"",IFERROR(MAX(0,J107-K107),""))</f>
        <v/>
      </c>
      <c r="M107" s="20" t="n"/>
      <c r="N107" s="23" t="n"/>
      <c r="O107" s="20" t="n"/>
      <c r="P107" s="43">
        <f>IF(OR(A107="",NOT(ISNUMBER(F107)),NOT(ISNUMBER('Parámetros'!$B$6))),"",IFERROR(F107+'Parámetros'!$B$6,""))</f>
        <v/>
      </c>
      <c r="Q107" s="28">
        <f>IF(OR(A107="",NOT(ISNUMBER(B107)),NOT(ISNUMBER(F107))),"",IFERROR(B107-F107,""))</f>
        <v/>
      </c>
      <c r="R107" s="39">
        <f>IF(OR(A107="",NOT(ISNUMBER(J107)),NOT(ISNUMBER(K107)),J107=0),"",IFERROR(K107/J107,""))</f>
        <v/>
      </c>
      <c r="S107" s="9">
        <f>IF(A107="","",IF(AND(ISNUMBER(F107),F107&gt;TODAY()),"Comprobar fecha de solicitud futura",IF(AND(ISNUMBER(B107),ISNUMBER(F107),B107&lt;F107),"Comprobar solicitud posterior a la salida",IF(AND(ISNUMBER(J107),ISNUMBER(K107),K107&gt;J107),"Comprobar cargo superior al importe",IF(AND(ISNUMBER(R107),ISNUMBER('Parámetros'!$B$8),R107&gt;'Parámetros'!$B$8),"Comprobar porcentaje de cargo",IF(AND(N107&lt;&gt;"Cerrada",ISNUMBER(P107),P107&lt;TODAY()),"Plazo de cierre vencido",IF(AND(N107="Cerrada",O107&lt;&gt;""),"Comprobar tarea antes de cerrar","")))))))</f>
        <v/>
      </c>
    </row>
    <row r="108">
      <c r="A108" s="20" t="n"/>
      <c r="B108" s="40" t="n"/>
      <c r="C108" s="20" t="n"/>
      <c r="D108" s="20" t="n"/>
      <c r="E108" s="20" t="n"/>
      <c r="F108" s="40" t="n"/>
      <c r="G108" s="20" t="n"/>
      <c r="H108" s="22" t="n"/>
      <c r="I108" s="23" t="n"/>
      <c r="J108" s="41" t="n"/>
      <c r="K108" s="41" t="n"/>
      <c r="L108" s="35">
        <f>IF(OR(A108="",NOT(ISNUMBER(J108)),NOT(ISNUMBER(K108))),"",IFERROR(MAX(0,J108-K108),""))</f>
        <v/>
      </c>
      <c r="M108" s="20" t="n"/>
      <c r="N108" s="23" t="n"/>
      <c r="O108" s="20" t="n"/>
      <c r="P108" s="42">
        <f>IF(OR(A108="",NOT(ISNUMBER(F108)),NOT(ISNUMBER('Parámetros'!$B$6))),"",IFERROR(F108+'Parámetros'!$B$6,""))</f>
        <v/>
      </c>
      <c r="Q108" s="26">
        <f>IF(OR(A108="",NOT(ISNUMBER(B108)),NOT(ISNUMBER(F108))),"",IFERROR(B108-F108,""))</f>
        <v/>
      </c>
      <c r="R108" s="37">
        <f>IF(OR(A108="",NOT(ISNUMBER(J108)),NOT(ISNUMBER(K108)),J108=0),"",IFERROR(K108/J108,""))</f>
        <v/>
      </c>
      <c r="S108" s="7">
        <f>IF(A108="","",IF(AND(ISNUMBER(F108),F108&gt;TODAY()),"Comprobar fecha de solicitud futura",IF(AND(ISNUMBER(B108),ISNUMBER(F108),B108&lt;F108),"Comprobar solicitud posterior a la salida",IF(AND(ISNUMBER(J108),ISNUMBER(K108),K108&gt;J108),"Comprobar cargo superior al importe",IF(AND(ISNUMBER(R108),ISNUMBER('Parámetros'!$B$8),R108&gt;'Parámetros'!$B$8),"Comprobar porcentaje de cargo",IF(AND(N108&lt;&gt;"Cerrada",ISNUMBER(P108),P108&lt;TODAY()),"Plazo de cierre vencido",IF(AND(N108="Cerrada",O108&lt;&gt;""),"Comprobar tarea antes de cerrar","")))))))</f>
        <v/>
      </c>
    </row>
  </sheetData>
  <autoFilter ref="A3:S108"/>
  <mergeCells count="1">
    <mergeCell ref="A1:S1"/>
  </mergeCells>
  <conditionalFormatting sqref="S4:S108">
    <cfRule type="expression" priority="1" dxfId="0">
      <formula>$S4&lt;&gt;""</formula>
    </cfRule>
  </conditionalFormatting>
  <conditionalFormatting sqref="N4:N108">
    <cfRule type="expression" priority="2" dxfId="1">
      <formula>$N4="Cerrada"</formula>
    </cfRule>
  </conditionalFormatting>
  <conditionalFormatting sqref="P4:P108">
    <cfRule type="expression" priority="3" dxfId="2">
      <formula>AND($A4&lt;&gt;"",$N4&lt;&gt;"Cerrada",ISNUMBER($P4),$P4&lt;TODAY())</formula>
    </cfRule>
  </conditionalFormatting>
  <dataValidations count="9">
    <dataValidation sqref="B4:B108 F4:F108" showDropDown="0" showInputMessage="1" showErrorMessage="1" allowBlank="0" errorTitle="Fecha fuera del intervalo" error="Revise las fechas mínima y máxima editables en Parámetros." promptTitle="Fecha de control" prompt="Introduzca una fecha dentro del intervalo definido en Parámetros." type="date" operator="between">
      <formula1>INDIRECT("Parámetros!$B$4")</formula1>
      <formula2>INDIRECT("Parámetros!$B$5")</formula2>
    </dataValidation>
    <dataValidation sqref="H4:H108" showDropDown="0" showInputMessage="0" showErrorMessage="1" allowBlank="0" errorTitle="Cantidad no válida" error="Introduzca una cantidad positiva dentro del límite de Parámetros." type="whole" operator="between">
      <formula1>1</formula1>
      <formula2>INDIRECT("Parámetros!$B$9")</formula2>
    </dataValidation>
    <dataValidation sqref="J4:K108" showDropDown="0" showInputMessage="0" showErrorMessage="1" allowBlank="0" errorTitle="Importe no válido" error="Introduzca un importe no negativo dentro del límite de Parámetros." type="decimal" operator="between">
      <formula1>0</formula1>
      <formula2>INDIRECT("Parámetros!$B$7")</formula2>
    </dataValidation>
    <dataValidation sqref="D4:D108" showDropDown="0" showInputMessage="1" showErrorMessage="1" allowBlank="0" errorTitle="Servicio no válido" error="Seleccione un valor de la lista editable de servicio." promptTitle="Servicio" prompt="Seleccione una opción de servicio definida en Parámetros." type="list">
      <formula1>INDIRECT("Parámetros!$E$4:$E$8")</formula1>
    </dataValidation>
    <dataValidation sqref="G4:G108" showDropDown="0" showInputMessage="1" showErrorMessage="1" allowBlank="0" errorTitle="Motivo no válido" error="Seleccione un valor de la lista editable de motivo." promptTitle="Motivo" prompt="Seleccione una opción de motivo definida en Parámetros." type="list">
      <formula1>INDIRECT("Parámetros!$F$4:$F$9")</formula1>
    </dataValidation>
    <dataValidation sqref="I4:I108" showDropDown="0" showInputMessage="1" showErrorMessage="1" allowBlank="0" errorTitle="Unidad no válido" error="Seleccione un valor de la lista editable de unidad." promptTitle="Unidad" prompt="Seleccione una opción de unidad definida en Parámetros." type="list">
      <formula1>INDIRECT("Parámetros!$G$4:$G$6")</formula1>
    </dataValidation>
    <dataValidation sqref="M4:M108" showDropDown="0" showInputMessage="1" showErrorMessage="1" allowBlank="0" errorTitle="Responsable no válido" error="Seleccione un valor de la lista editable de responsable." promptTitle="Responsable" prompt="Seleccione una opción de responsable definida en Parámetros." type="list">
      <formula1>INDIRECT("Parámetros!$H$4:$H$7")</formula1>
    </dataValidation>
    <dataValidation sqref="N4:N108" showDropDown="0" showInputMessage="1" showErrorMessage="1" allowBlank="0" errorTitle="Estado no válido" error="Seleccione un valor de la lista editable de estado." promptTitle="Estado" prompt="Seleccione una opción de estado definida en Parámetros." type="list">
      <formula1>INDIRECT("Parámetros!$D$4:$D$7")</formula1>
    </dataValidation>
    <dataValidation sqref="O4:O108" showDropDown="0" showInputMessage="1" showErrorMessage="1" allowBlank="0" errorTitle="Tarea de cierre no válido" error="Seleccione un valor de la lista editable de tarea de cierre." promptTitle="Tarea de cierre" prompt="Seleccione una opción de tarea de cierre definida en Parámetros." type="list">
      <formula1>INDIRECT("Parámetros!$I$4:$I$8")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28" customWidth="1" min="3" max="3"/>
    <col width="22" customWidth="1" min="4" max="4"/>
    <col width="26" customWidth="1" min="5" max="5"/>
    <col width="31" customWidth="1" min="6" max="6"/>
    <col width="15" customWidth="1" min="7" max="7"/>
    <col width="29" customWidth="1" min="8" max="8"/>
    <col width="30" customWidth="1" min="9" max="9"/>
  </cols>
  <sheetData>
    <row r="1" ht="28" customHeight="1">
      <c r="A1" s="1" t="inlineStr">
        <is>
          <t>Parámetros del control de cancelaciones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>
      <c r="A2" s="19" t="inlineStr">
        <is>
          <t>Supuestos internos de control, editables y sujetos a revisión humana.</t>
        </is>
      </c>
    </row>
    <row r="3" ht="34" customHeight="1">
      <c r="A3" s="6" t="inlineStr">
        <is>
          <t>Supuesto</t>
        </is>
      </c>
      <c r="B3" s="6" t="inlineStr">
        <is>
          <t>Valor</t>
        </is>
      </c>
      <c r="C3" s="6" t="inlineStr">
        <is>
          <t>Unidad o criterio</t>
        </is>
      </c>
      <c r="D3" s="6" t="inlineStr">
        <is>
          <t>Estados</t>
        </is>
      </c>
      <c r="E3" s="6" t="inlineStr">
        <is>
          <t>Servicios</t>
        </is>
      </c>
      <c r="F3" s="6" t="inlineStr">
        <is>
          <t>Motivos</t>
        </is>
      </c>
      <c r="G3" s="6" t="inlineStr">
        <is>
          <t>Unidades</t>
        </is>
      </c>
      <c r="H3" s="6" t="inlineStr">
        <is>
          <t>Responsables</t>
        </is>
      </c>
      <c r="I3" s="6" t="inlineStr">
        <is>
          <t>Tareas de cierre</t>
        </is>
      </c>
    </row>
    <row r="4">
      <c r="A4" s="7" t="inlineStr">
        <is>
          <t>Fecha mínima admisible</t>
        </is>
      </c>
      <c r="B4" s="44" t="n">
        <v>45546</v>
      </c>
      <c r="C4" s="7" t="inlineStr">
        <is>
          <t>Fecha de control</t>
        </is>
      </c>
      <c r="D4" s="20" t="inlineStr">
        <is>
          <t>Registrada</t>
        </is>
      </c>
      <c r="E4" s="20" t="inlineStr">
        <is>
          <t>Alojamiento ficticio</t>
        </is>
      </c>
      <c r="F4" s="20" t="inlineStr">
        <is>
          <t>Cambio personal</t>
        </is>
      </c>
      <c r="G4" s="20" t="inlineStr">
        <is>
          <t>personas</t>
        </is>
      </c>
      <c r="H4" s="20" t="inlineStr">
        <is>
          <t>Responsable Ficticio Ámbar</t>
        </is>
      </c>
      <c r="I4" s="20" t="inlineStr">
        <is>
          <t>Confirmar abono</t>
        </is>
      </c>
    </row>
    <row r="5">
      <c r="A5" s="9" t="inlineStr">
        <is>
          <t>Fecha máxima admisible</t>
        </is>
      </c>
      <c r="B5" s="44" t="n">
        <v>48101</v>
      </c>
      <c r="C5" s="9" t="inlineStr">
        <is>
          <t>Fecha de control</t>
        </is>
      </c>
      <c r="D5" s="20" t="inlineStr">
        <is>
          <t>En revisión</t>
        </is>
      </c>
      <c r="E5" s="20" t="inlineStr">
        <is>
          <t>Vuelo chárter ficticio</t>
        </is>
      </c>
      <c r="F5" s="20" t="inlineStr">
        <is>
          <t>Duplicidad ficticia</t>
        </is>
      </c>
      <c r="G5" s="20" t="inlineStr">
        <is>
          <t>noches</t>
        </is>
      </c>
      <c r="H5" s="20" t="inlineStr">
        <is>
          <t>Responsable Ficticia Brisa</t>
        </is>
      </c>
      <c r="I5" s="20" t="inlineStr">
        <is>
          <t>Actualizar expediente</t>
        </is>
      </c>
    </row>
    <row r="6">
      <c r="A6" s="7" t="inlineStr">
        <is>
          <t>Plazo objetivo de cierre</t>
        </is>
      </c>
      <c r="B6" s="30" t="n">
        <v>7</v>
      </c>
      <c r="C6" s="7" t="inlineStr">
        <is>
          <t>días</t>
        </is>
      </c>
      <c r="D6" s="20" t="inlineStr">
        <is>
          <t>Pendiente proveedor</t>
        </is>
      </c>
      <c r="E6" s="20" t="inlineStr">
        <is>
          <t>Traslado ficticio</t>
        </is>
      </c>
      <c r="F6" s="20" t="inlineStr">
        <is>
          <t>Error de fecha</t>
        </is>
      </c>
      <c r="G6" s="20" t="inlineStr">
        <is>
          <t>servicios</t>
        </is>
      </c>
      <c r="H6" s="20" t="inlineStr">
        <is>
          <t>Responsable Ficticio Cobalto</t>
        </is>
      </c>
      <c r="I6" s="20" t="inlineStr">
        <is>
          <t>Revisar cargo</t>
        </is>
      </c>
    </row>
    <row r="7">
      <c r="A7" s="9" t="inlineStr">
        <is>
          <t>Importe máximo de control</t>
        </is>
      </c>
      <c r="B7" s="45" t="n">
        <v>50000</v>
      </c>
      <c r="C7" s="9" t="inlineStr">
        <is>
          <t>euros</t>
        </is>
      </c>
      <c r="D7" s="20" t="inlineStr">
        <is>
          <t>Cerrada</t>
        </is>
      </c>
      <c r="E7" s="20" t="inlineStr">
        <is>
          <t>Excursión ficticia</t>
        </is>
      </c>
      <c r="F7" s="20" t="inlineStr">
        <is>
          <t>Proveedor ficticio no disponible</t>
        </is>
      </c>
      <c r="G7" s="9" t="n"/>
      <c r="H7" s="20" t="inlineStr">
        <is>
          <t>Responsable Ficticia Duna</t>
        </is>
      </c>
      <c r="I7" s="20" t="inlineStr">
        <is>
          <t>Archivar justificante ficticio</t>
        </is>
      </c>
    </row>
    <row r="8">
      <c r="A8" s="7" t="inlineStr">
        <is>
          <t>Umbral de aviso por cargo</t>
        </is>
      </c>
      <c r="B8" s="46" t="n">
        <v>0.5</v>
      </c>
      <c r="C8" s="7" t="inlineStr">
        <is>
          <t>porcentaje</t>
        </is>
      </c>
      <c r="D8" s="7" t="n"/>
      <c r="E8" s="20" t="inlineStr">
        <is>
          <t>Circuito ficticio</t>
        </is>
      </c>
      <c r="F8" s="20" t="inlineStr">
        <is>
          <t>Cambio de participantes</t>
        </is>
      </c>
      <c r="G8" s="7" t="n"/>
      <c r="H8" s="7" t="n"/>
      <c r="I8" s="20" t="inlineStr">
        <is>
          <t>Cerrar documentación</t>
        </is>
      </c>
    </row>
    <row r="9">
      <c r="A9" s="9" t="inlineStr">
        <is>
          <t>Cantidad máxima afectada</t>
        </is>
      </c>
      <c r="B9" s="30" t="n">
        <v>99</v>
      </c>
      <c r="C9" s="9" t="inlineStr">
        <is>
          <t>personas, noches o servicios</t>
        </is>
      </c>
      <c r="D9" s="9" t="n"/>
      <c r="E9" s="9" t="n"/>
      <c r="F9" s="20" t="inlineStr">
        <is>
          <t>Otras causas</t>
        </is>
      </c>
      <c r="G9" s="9" t="n"/>
      <c r="H9" s="9" t="n"/>
      <c r="I9" s="9" t="n"/>
    </row>
  </sheetData>
  <mergeCells count="1">
    <mergeCell ref="A1:I1"/>
  </mergeCells>
  <conditionalFormatting sqref="B4:B5">
    <cfRule type="expression" priority="1" dxfId="0">
      <formula>$B$4&gt;$B$5</formula>
    </cfRule>
  </conditionalFormatting>
  <dataValidations count="5">
    <dataValidation sqref="B4:B5" showDropDown="0" showInputMessage="0" showErrorMessage="1" allowBlank="0" errorTitle="Fecha no válida" error="Introduzca una fecha válida para el intervalo de control." type="date" operator="between">
      <formula1>DATE(2021,1,1)</formula1>
      <formula2>DATE(2036,12,31)</formula2>
    </dataValidation>
    <dataValidation sqref="B6" showDropDown="0" showInputMessage="0" showErrorMessage="1" allowBlank="0" errorTitle="Plazo no válido" error="Introduzca un plazo entre 0 y 365 días." type="whole" operator="between">
      <formula1>0</formula1>
      <formula2>365</formula2>
    </dataValidation>
    <dataValidation sqref="B7" showDropDown="0" showInputMessage="0" showErrorMessage="1" allowBlank="0" errorTitle="Importe no válido" error="Introduzca un importe de control entre 0 y 1.000.000 euros." type="decimal" operator="between">
      <formula1>0</formula1>
      <formula2>1000000</formula2>
    </dataValidation>
    <dataValidation sqref="B8" showDropDown="0" showInputMessage="0" showErrorMessage="1" allowBlank="0" errorTitle="Porcentaje no válido" error="Introduzca un porcentaje entre 0 % y 100 %." type="decimal" operator="between">
      <formula1>0</formula1>
      <formula2>1</formula2>
    </dataValidation>
    <dataValidation sqref="B9" showDropDown="0" showInputMessage="0" showErrorMessage="1" allowBlank="0" errorTitle="Cantidad no válida" error="Introduzca una cantidad máxima entre 1 y 999." type="whole" operator="between">
      <formula1>1</formula1>
      <formula2>999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de viajes ficticia</dc:creator>
  <dc:title xmlns:dc="http://purl.org/dc/elements/1.1/">Control de cancelaciones de viajes</dc:title>
  <dc:subject xmlns:dc="http://purl.org/dc/elements/1.1/">Registro operativo de cancelaciones, cargos y tareas de cierre</dc:subject>
  <dcterms:created xmlns:dcterms="http://purl.org/dc/terms/" xmlns:xsi="http://www.w3.org/2001/XMLSchema-instance" xsi:type="dcterms:W3CDTF">2026-09-11T13:15:29Z</dcterms:created>
  <dcterms:modified xmlns:dcterms="http://purl.org/dc/terms/" xmlns:xsi="http://www.w3.org/2001/XMLSchema-instance" xsi:type="dcterms:W3CDTF">2026-09-11T13:15:29+00:00Z</dcterms:modified>
</cp:coreProperties>
</file>