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mparador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'Resumen'!$E$4:$J$12</definedName>
    <definedName name="_xlnm._FilterDatabase" localSheetId="1" hidden="1">'Comparador'!$A$4:$N$104</definedName>
    <definedName name="_xlnm._FilterDatabase" localSheetId="2" hidden="1">'Parámetros'!$A$4:$G$104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0 &quot;kg&quot;"/>
    <numFmt numFmtId="165" formatCode="#,##0.00 [$€-es-ES]"/>
    <numFmt numFmtId="166" formatCode="dd/mm/yyyy"/>
    <numFmt numFmtId="167" formatCode="#,##0.00 [$€-es-ES]&quot;/kg&quot;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7253A"/>
      <sz val="10"/>
    </font>
    <font>
      <name val="Aptos"/>
      <b val="1"/>
      <color rgb="00FFFFFF"/>
      <sz val="10"/>
    </font>
    <font>
      <name val="Aptos"/>
      <b val="1"/>
      <color rgb="0017253A"/>
      <sz val="10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2B84B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J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17" customWidth="1" min="3" max="3"/>
    <col width="3" customWidth="1" min="4" max="4"/>
    <col width="34" customWidth="1" min="5" max="5"/>
    <col width="26" customWidth="1" min="6" max="6"/>
    <col width="15" customWidth="1" min="7" max="7"/>
    <col width="20" customWidth="1" min="8" max="8"/>
    <col width="20" customWidth="1" min="9" max="9"/>
    <col width="20" customWidth="1" min="10" max="10"/>
  </cols>
  <sheetData>
    <row r="1" ht="28" customHeight="1">
      <c r="A1" s="1" t="inlineStr">
        <is>
          <t>Comparador de equipaje por transportista — resumen</t>
        </is>
      </c>
    </row>
    <row r="2"/>
    <row r="3"/>
    <row r="4" ht="35" customHeight="1">
      <c r="A4" s="2" t="inlineStr">
        <is>
          <t>Indicador</t>
        </is>
      </c>
      <c r="B4" s="2" t="inlineStr">
        <is>
          <t>Valor</t>
        </is>
      </c>
      <c r="C4" s="2" t="inlineStr">
        <is>
          <t>Unidad</t>
        </is>
      </c>
      <c r="E4" s="2" t="inlineStr">
        <is>
          <t>Proveedor</t>
        </is>
      </c>
      <c r="F4" s="2" t="inlineStr">
        <is>
          <t>Servicio</t>
        </is>
      </c>
      <c r="G4" s="2" t="inlineStr">
        <is>
          <t>Comparaciones</t>
        </is>
      </c>
      <c r="H4" s="2" t="inlineStr">
        <is>
          <t>Cantidad prevista</t>
        </is>
      </c>
      <c r="I4" s="2" t="inlineStr">
        <is>
          <t>Exceso estimado</t>
        </is>
      </c>
      <c r="J4" s="2" t="inlineStr">
        <is>
          <t>Importe estimado</t>
        </is>
      </c>
    </row>
    <row r="5" ht="28" customHeight="1">
      <c r="A5" s="3" t="inlineStr">
        <is>
          <t>Registros con expediente</t>
        </is>
      </c>
      <c r="B5" s="4">
        <f>IF(COUNTA(Comparador!$A$5:$A$104)=0,"",COUNTA(Comparador!$A$5:$A$104))</f>
        <v/>
      </c>
      <c r="C5" s="5" t="inlineStr">
        <is>
          <t>registros</t>
        </is>
      </c>
      <c r="E5" s="5">
        <f>IF(OR('Parámetros'!$B5="",'Parámetros'!$C5=""),"",'Parámetros'!$B5)</f>
        <v/>
      </c>
      <c r="F5" s="5">
        <f>IF($E5="","",'Parámetros'!$C5)</f>
        <v/>
      </c>
      <c r="G5" s="6">
        <f>IF($E5="","",COUNTIFS(Comparador!$G$5:$G$104,$E5,Comparador!$D$5:$D$104,$F5))</f>
        <v/>
      </c>
      <c r="H5" s="26">
        <f>IF($E5="","",SUMIFS(Comparador!$F$5:$F$104,Comparador!$G$5:$G$104,$E5,Comparador!$D$5:$D$104,$F5))</f>
        <v/>
      </c>
      <c r="I5" s="26">
        <f>IF($E5="","",SUMIFS(Comparador!$K$5:$K$104,Comparador!$G$5:$G$104,$E5,Comparador!$D$5:$D$104,$F5))</f>
        <v/>
      </c>
      <c r="J5" s="27">
        <f>IF($E5="","",SUMIFS(Comparador!$M$5:$M$104,Comparador!$G$5:$G$104,$E5,Comparador!$D$5:$D$104,$F5))</f>
        <v/>
      </c>
    </row>
    <row r="6" ht="28" customHeight="1">
      <c r="A6" s="9" t="inlineStr">
        <is>
          <t>Viajeros introducidos</t>
        </is>
      </c>
      <c r="B6" s="10">
        <f>IF(COUNTA(Comparador!$A$5:$A$104)=0,"",COUNTA(Comparador!$C$5:$C$104))</f>
        <v/>
      </c>
      <c r="C6" s="11" t="inlineStr">
        <is>
          <t>personas</t>
        </is>
      </c>
      <c r="E6" s="11">
        <f>IF(OR('Parámetros'!$B6="",'Parámetros'!$C6=""),"",'Parámetros'!$B6)</f>
        <v/>
      </c>
      <c r="F6" s="11">
        <f>IF($E6="","",'Parámetros'!$C6)</f>
        <v/>
      </c>
      <c r="G6" s="12">
        <f>IF($E6="","",COUNTIFS(Comparador!$G$5:$G$104,$E6,Comparador!$D$5:$D$104,$F6))</f>
        <v/>
      </c>
      <c r="H6" s="28">
        <f>IF($E6="","",SUMIFS(Comparador!$F$5:$F$104,Comparador!$G$5:$G$104,$E6,Comparador!$D$5:$D$104,$F6))</f>
        <v/>
      </c>
      <c r="I6" s="28">
        <f>IF($E6="","",SUMIFS(Comparador!$K$5:$K$104,Comparador!$G$5:$G$104,$E6,Comparador!$D$5:$D$104,$F6))</f>
        <v/>
      </c>
      <c r="J6" s="29">
        <f>IF($E6="","",SUMIFS(Comparador!$M$5:$M$104,Comparador!$G$5:$G$104,$E6,Comparador!$D$5:$D$104,$F6))</f>
        <v/>
      </c>
    </row>
    <row r="7" ht="28" customHeight="1">
      <c r="A7" s="3" t="inlineStr">
        <is>
          <t>Proveedores utilizados</t>
        </is>
      </c>
      <c r="B7" s="4">
        <f>IF(COUNTA(Comparador!$A$5:$A$104)=0,"",IFERROR(SUMPRODUCT((Comparador!$G$5:$G$104&lt;&gt;"")/COUNTIF(Comparador!$G$5:$G$104,Comparador!$G$5:$G$104&amp;"")),0))</f>
        <v/>
      </c>
      <c r="C7" s="5" t="inlineStr">
        <is>
          <t>proveedores</t>
        </is>
      </c>
      <c r="E7" s="5">
        <f>IF(OR('Parámetros'!$B7="",'Parámetros'!$C7=""),"",'Parámetros'!$B7)</f>
        <v/>
      </c>
      <c r="F7" s="5">
        <f>IF($E7="","",'Parámetros'!$C7)</f>
        <v/>
      </c>
      <c r="G7" s="6">
        <f>IF($E7="","",COUNTIFS(Comparador!$G$5:$G$104,$E7,Comparador!$D$5:$D$104,$F7))</f>
        <v/>
      </c>
      <c r="H7" s="26">
        <f>IF($E7="","",SUMIFS(Comparador!$F$5:$F$104,Comparador!$G$5:$G$104,$E7,Comparador!$D$5:$D$104,$F7))</f>
        <v/>
      </c>
      <c r="I7" s="26">
        <f>IF($E7="","",SUMIFS(Comparador!$K$5:$K$104,Comparador!$G$5:$G$104,$E7,Comparador!$D$5:$D$104,$F7))</f>
        <v/>
      </c>
      <c r="J7" s="27">
        <f>IF($E7="","",SUMIFS(Comparador!$M$5:$M$104,Comparador!$G$5:$G$104,$E7,Comparador!$D$5:$D$104,$F7))</f>
        <v/>
      </c>
    </row>
    <row r="8" ht="28" customHeight="1">
      <c r="A8" s="9" t="inlineStr">
        <is>
          <t>Comparaciones calculadas</t>
        </is>
      </c>
      <c r="B8" s="10">
        <f>IF(COUNTA(Comparador!$A$5:$A$104)=0,"",COUNT(Comparador!$M$5:$M$104))</f>
        <v/>
      </c>
      <c r="C8" s="11" t="inlineStr">
        <is>
          <t>comparaciones</t>
        </is>
      </c>
      <c r="E8" s="11">
        <f>IF(OR('Parámetros'!$B8="",'Parámetros'!$C8=""),"",'Parámetros'!$B8)</f>
        <v/>
      </c>
      <c r="F8" s="11">
        <f>IF($E8="","",'Parámetros'!$C8)</f>
        <v/>
      </c>
      <c r="G8" s="12">
        <f>IF($E8="","",COUNTIFS(Comparador!$G$5:$G$104,$E8,Comparador!$D$5:$D$104,$F8))</f>
        <v/>
      </c>
      <c r="H8" s="28">
        <f>IF($E8="","",SUMIFS(Comparador!$F$5:$F$104,Comparador!$G$5:$G$104,$E8,Comparador!$D$5:$D$104,$F8))</f>
        <v/>
      </c>
      <c r="I8" s="28">
        <f>IF($E8="","",SUMIFS(Comparador!$K$5:$K$104,Comparador!$G$5:$G$104,$E8,Comparador!$D$5:$D$104,$F8))</f>
        <v/>
      </c>
      <c r="J8" s="29">
        <f>IF($E8="","",SUMIFS(Comparador!$M$5:$M$104,Comparador!$G$5:$G$104,$E8,Comparador!$D$5:$D$104,$F8))</f>
        <v/>
      </c>
    </row>
    <row r="9" ht="28" customHeight="1">
      <c r="A9" s="3" t="inlineStr">
        <is>
          <t>Dentro del límite introducido</t>
        </is>
      </c>
      <c r="B9" s="4">
        <f>IF(COUNTA(Comparador!$A$5:$A$104)=0,"",COUNTIFS(Comparador!$A$5:$A$104,"&lt;&gt;",Comparador!$M$5:$M$104,"&lt;&gt;",Comparador!$K$5:$K$104,0))</f>
        <v/>
      </c>
      <c r="C9" s="5" t="inlineStr">
        <is>
          <t>comparaciones</t>
        </is>
      </c>
      <c r="E9" s="5">
        <f>IF(OR('Parámetros'!$B9="",'Parámetros'!$C9=""),"",'Parámetros'!$B9)</f>
        <v/>
      </c>
      <c r="F9" s="5">
        <f>IF($E9="","",'Parámetros'!$C9)</f>
        <v/>
      </c>
      <c r="G9" s="6">
        <f>IF($E9="","",COUNTIFS(Comparador!$G$5:$G$104,$E9,Comparador!$D$5:$D$104,$F9))</f>
        <v/>
      </c>
      <c r="H9" s="26">
        <f>IF($E9="","",SUMIFS(Comparador!$F$5:$F$104,Comparador!$G$5:$G$104,$E9,Comparador!$D$5:$D$104,$F9))</f>
        <v/>
      </c>
      <c r="I9" s="26">
        <f>IF($E9="","",SUMIFS(Comparador!$K$5:$K$104,Comparador!$G$5:$G$104,$E9,Comparador!$D$5:$D$104,$F9))</f>
        <v/>
      </c>
      <c r="J9" s="27">
        <f>IF($E9="","",SUMIFS(Comparador!$M$5:$M$104,Comparador!$G$5:$G$104,$E9,Comparador!$D$5:$D$104,$F9))</f>
        <v/>
      </c>
    </row>
    <row r="10" ht="28" customHeight="1">
      <c r="A10" s="9" t="inlineStr">
        <is>
          <t>Con exceso previsto</t>
        </is>
      </c>
      <c r="B10" s="10">
        <f>IF(COUNTA(Comparador!$A$5:$A$104)=0,"",COUNTIF(Comparador!$K$5:$K$104,"&gt;0"))</f>
        <v/>
      </c>
      <c r="C10" s="11" t="inlineStr">
        <is>
          <t>comparaciones</t>
        </is>
      </c>
      <c r="E10" s="11">
        <f>IF(OR('Parámetros'!$B10="",'Parámetros'!$C10=""),"",'Parámetros'!$B10)</f>
        <v/>
      </c>
      <c r="F10" s="11">
        <f>IF($E10="","",'Parámetros'!$C10)</f>
        <v/>
      </c>
      <c r="G10" s="12">
        <f>IF($E10="","",COUNTIFS(Comparador!$G$5:$G$104,$E10,Comparador!$D$5:$D$104,$F10))</f>
        <v/>
      </c>
      <c r="H10" s="28">
        <f>IF($E10="","",SUMIFS(Comparador!$F$5:$F$104,Comparador!$G$5:$G$104,$E10,Comparador!$D$5:$D$104,$F10))</f>
        <v/>
      </c>
      <c r="I10" s="28">
        <f>IF($E10="","",SUMIFS(Comparador!$K$5:$K$104,Comparador!$G$5:$G$104,$E10,Comparador!$D$5:$D$104,$F10))</f>
        <v/>
      </c>
      <c r="J10" s="29">
        <f>IF($E10="","",SUMIFS(Comparador!$M$5:$M$104,Comparador!$G$5:$G$104,$E10,Comparador!$D$5:$D$104,$F10))</f>
        <v/>
      </c>
    </row>
    <row r="11" ht="28" customHeight="1">
      <c r="A11" s="3" t="inlineStr">
        <is>
          <t>Cantidad prevista total</t>
        </is>
      </c>
      <c r="B11" s="26">
        <f>IF(COUNTA(Comparador!$A$5:$A$104)=0,"",SUM(Comparador!$F$5:$F$104))</f>
        <v/>
      </c>
      <c r="C11" s="5" t="inlineStr">
        <is>
          <t>kg</t>
        </is>
      </c>
      <c r="E11" s="5">
        <f>IF(OR('Parámetros'!$B11="",'Parámetros'!$C11=""),"",'Parámetros'!$B11)</f>
        <v/>
      </c>
      <c r="F11" s="5">
        <f>IF($E11="","",'Parámetros'!$C11)</f>
        <v/>
      </c>
      <c r="G11" s="6">
        <f>IF($E11="","",COUNTIFS(Comparador!$G$5:$G$104,$E11,Comparador!$D$5:$D$104,$F11))</f>
        <v/>
      </c>
      <c r="H11" s="26">
        <f>IF($E11="","",SUMIFS(Comparador!$F$5:$F$104,Comparador!$G$5:$G$104,$E11,Comparador!$D$5:$D$104,$F11))</f>
        <v/>
      </c>
      <c r="I11" s="26">
        <f>IF($E11="","",SUMIFS(Comparador!$K$5:$K$104,Comparador!$G$5:$G$104,$E11,Comparador!$D$5:$D$104,$F11))</f>
        <v/>
      </c>
      <c r="J11" s="27">
        <f>IF($E11="","",SUMIFS(Comparador!$M$5:$M$104,Comparador!$G$5:$G$104,$E11,Comparador!$D$5:$D$104,$F11))</f>
        <v/>
      </c>
    </row>
    <row r="12" ht="28" customHeight="1">
      <c r="A12" s="9" t="inlineStr">
        <is>
          <t>Exceso previsto total</t>
        </is>
      </c>
      <c r="B12" s="28">
        <f>IF(COUNTA(Comparador!$A$5:$A$104)=0,"",SUM(Comparador!$K$5:$K$104))</f>
        <v/>
      </c>
      <c r="C12" s="11" t="inlineStr">
        <is>
          <t>kg</t>
        </is>
      </c>
      <c r="E12" s="11">
        <f>IF(OR('Parámetros'!$B12="",'Parámetros'!$C12=""),"",'Parámetros'!$B12)</f>
        <v/>
      </c>
      <c r="F12" s="11">
        <f>IF($E12="","",'Parámetros'!$C12)</f>
        <v/>
      </c>
      <c r="G12" s="12">
        <f>IF($E12="","",COUNTIFS(Comparador!$G$5:$G$104,$E12,Comparador!$D$5:$D$104,$F12))</f>
        <v/>
      </c>
      <c r="H12" s="28">
        <f>IF($E12="","",SUMIFS(Comparador!$F$5:$F$104,Comparador!$G$5:$G$104,$E12,Comparador!$D$5:$D$104,$F12))</f>
        <v/>
      </c>
      <c r="I12" s="28">
        <f>IF($E12="","",SUMIFS(Comparador!$K$5:$K$104,Comparador!$G$5:$G$104,$E12,Comparador!$D$5:$D$104,$F12))</f>
        <v/>
      </c>
      <c r="J12" s="29">
        <f>IF($E12="","",SUMIFS(Comparador!$M$5:$M$104,Comparador!$G$5:$G$104,$E12,Comparador!$D$5:$D$104,$F12))</f>
        <v/>
      </c>
    </row>
    <row r="13" ht="28" customHeight="1">
      <c r="A13" s="3" t="inlineStr">
        <is>
          <t>Importe estimado total</t>
        </is>
      </c>
      <c r="B13" s="30">
        <f>IF(COUNTA(Comparador!$A$5:$A$104)=0,"",SUM(Comparador!$M$5:$M$104))</f>
        <v/>
      </c>
      <c r="C13" s="5" t="inlineStr">
        <is>
          <t>€</t>
        </is>
      </c>
    </row>
    <row r="14" ht="28" customHeight="1">
      <c r="A14" s="9" t="inlineStr">
        <is>
          <t>Importe medio estimado</t>
        </is>
      </c>
      <c r="B14" s="29">
        <f>IF(COUNTA(Comparador!$A$5:$A$104)=0,"",IFERROR(SUM(Comparador!$M$5:$M$104)/COUNT(Comparador!$M$5:$M$104),""))</f>
        <v/>
      </c>
      <c r="C14" s="11" t="inlineStr">
        <is>
          <t>€</t>
        </is>
      </c>
    </row>
    <row r="15" ht="28" customHeight="1">
      <c r="A15" s="3" t="inlineStr">
        <is>
          <t>Salidas desde hoy</t>
        </is>
      </c>
      <c r="B15" s="4">
        <f>IF(COUNTA(Comparador!$A$5:$A$104)=0,"",COUNTIFS(Comparador!$A$5:$A$104,"&lt;&gt;",Comparador!$E$5:$E$104,"&gt;="&amp;TODAY()))</f>
        <v/>
      </c>
      <c r="C15" s="5" t="inlineStr">
        <is>
          <t>salidas</t>
        </is>
      </c>
    </row>
  </sheetData>
  <autoFilter ref="E4:J12"/>
  <mergeCells count="1">
    <mergeCell ref="A1:J1"/>
  </mergeCells>
  <conditionalFormatting sqref="B5:B15">
    <cfRule type="expression" priority="1" dxfId="0">
      <formula>AND($A5&lt;&gt;"",$B5&lt;0)</formula>
    </cfRule>
  </conditionalFormatting>
  <conditionalFormatting sqref="J5:J12">
    <cfRule type="expression" priority="2" dxfId="1">
      <formula>AND($E5&lt;&gt;"",$J5&gt;0)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4" customWidth="1" min="3" max="3"/>
    <col width="25" customWidth="1" min="4" max="4"/>
    <col width="13" customWidth="1" min="5" max="5"/>
    <col width="22" customWidth="1" min="6" max="6"/>
    <col width="34" customWidth="1" min="7" max="7"/>
    <col width="24" customWidth="1" min="8" max="8"/>
    <col width="17" customWidth="1" min="9" max="9"/>
    <col width="23" customWidth="1" min="10" max="10"/>
    <col width="24" customWidth="1" min="11" max="11"/>
    <col width="25" customWidth="1" min="12" max="12"/>
    <col width="20" customWidth="1" min="13" max="13"/>
    <col width="38" customWidth="1" min="14" max="14"/>
  </cols>
  <sheetData>
    <row r="1" ht="28" customHeight="1">
      <c r="A1" s="1" t="inlineStr">
        <is>
          <t>Comparador de equipaje por transportista</t>
        </is>
      </c>
    </row>
    <row r="2" ht="34" customHeight="1">
      <c r="A2" s="16" t="inlineStr">
        <is>
          <t>Celdas crema: entradas editables. Los límites e importes son supuestos introducidos; compruebe manualmente las condiciones aplicables antes de tomar una decisión.</t>
        </is>
      </c>
    </row>
    <row r="3"/>
    <row r="4" ht="42" customHeight="1">
      <c r="A4" s="2" t="inlineStr">
        <is>
          <t>Expediente</t>
        </is>
      </c>
      <c r="B4" s="2" t="inlineStr">
        <is>
          <t>Salida</t>
        </is>
      </c>
      <c r="C4" s="2" t="inlineStr">
        <is>
          <t>Viajero</t>
        </is>
      </c>
      <c r="D4" s="2" t="inlineStr">
        <is>
          <t>Servicio</t>
        </is>
      </c>
      <c r="E4" s="2" t="inlineStr">
        <is>
          <t>Fecha</t>
        </is>
      </c>
      <c r="F4" s="2" t="inlineStr">
        <is>
          <t>Cantidad prevista (kg/persona)</t>
        </is>
      </c>
      <c r="G4" s="2" t="inlineStr">
        <is>
          <t>Proveedor</t>
        </is>
      </c>
      <c r="H4" s="2" t="inlineStr">
        <is>
          <t>Responsable</t>
        </is>
      </c>
      <c r="I4" s="2" t="inlineStr">
        <is>
          <t>Estado interno</t>
        </is>
      </c>
      <c r="J4" s="2" t="inlineStr">
        <is>
          <t>Cantidad incluida (kg/persona)</t>
        </is>
      </c>
      <c r="K4" s="2" t="inlineStr">
        <is>
          <t>Exceso estimado (kg/persona)</t>
        </is>
      </c>
      <c r="L4" s="2" t="inlineStr">
        <is>
          <t>Importe unitario exceso (€/kg)</t>
        </is>
      </c>
      <c r="M4" s="2" t="inlineStr">
        <is>
          <t>Importe estimado (€)</t>
        </is>
      </c>
      <c r="N4" s="2" t="inlineStr">
        <is>
          <t>Aviso de comprobación</t>
        </is>
      </c>
    </row>
    <row r="5" ht="30" customHeight="1">
      <c r="A5" s="17" t="inlineStr">
        <is>
          <t>EXP-FIC-2601</t>
        </is>
      </c>
      <c r="B5" s="17" t="inlineStr">
        <is>
          <t>Origen Ficticio A–Destino Ficticio A</t>
        </is>
      </c>
      <c r="C5" s="17" t="inlineStr">
        <is>
          <t>Viajero Ficticio 01</t>
        </is>
      </c>
      <c r="D5" s="17" t="inlineStr">
        <is>
          <t>Tarifa Brisa Ficticia</t>
        </is>
      </c>
      <c r="E5" s="31" t="n">
        <v>46292</v>
      </c>
      <c r="F5" s="32" t="n">
        <v>18</v>
      </c>
      <c r="G5" s="17" t="inlineStr">
        <is>
          <t>Transportista Nébula Ficticio</t>
        </is>
      </c>
      <c r="H5" s="17" t="inlineStr">
        <is>
          <t>Responsable Ficticio A</t>
        </is>
      </c>
      <c r="I5" s="17" t="inlineStr">
        <is>
          <t>Comparado</t>
        </is>
      </c>
      <c r="J5" s="26">
        <f>IF(OR($G5="",$D5=""),"",IFERROR(VLOOKUP($G5&amp;"|"&amp;$D5,'Parámetros'!$A$5:$G$104,4,FALSE),""))</f>
        <v/>
      </c>
      <c r="K5" s="26">
        <f>IF(OR($F5="",$J5=""),"",MAX(0,$F5-$J5))</f>
        <v/>
      </c>
      <c r="L5" s="20">
        <f>IF(OR($G5="",$D5=""),"",IFERROR(VLOOKUP($G5&amp;"|"&amp;$D5,'Parámetros'!$A$5:$G$104,5,FALSE),""))</f>
        <v/>
      </c>
      <c r="M5" s="27">
        <f>IF(OR($K5="",$L5=""),"",IFERROR($K5*$L5,""))</f>
        <v/>
      </c>
      <c r="N5" s="5">
        <f>IF($A5="","",IF(OR($G5="",$D5="",$F5="",$E5=""),"Completar entradas",IF($J5="","Revisar proveedor y servicio",IF(IFERROR(VLOOKUP($G5&amp;"|"&amp;$D5,'Parámetros'!$A$5:$G$104,7,FALSE),"")&lt;&gt;"Introducido","Comprobar el supuesto del proveedor",IF($K5&gt;0,"Comprobar cargo con el proveedor","Dentro del límite introducido")))))</f>
        <v/>
      </c>
    </row>
    <row r="6" ht="30" customHeight="1">
      <c r="A6" s="17" t="inlineStr">
        <is>
          <t>EXP-FIC-2602</t>
        </is>
      </c>
      <c r="B6" s="17" t="inlineStr">
        <is>
          <t>Origen Ficticio B–Destino Ficticio B</t>
        </is>
      </c>
      <c r="C6" s="17" t="inlineStr">
        <is>
          <t>Viajero Ficticio 02</t>
        </is>
      </c>
      <c r="D6" s="17" t="inlineStr">
        <is>
          <t>Tarifa Brisa Ficticia</t>
        </is>
      </c>
      <c r="E6" s="31" t="n">
        <v>46305</v>
      </c>
      <c r="F6" s="32" t="n">
        <v>28</v>
      </c>
      <c r="G6" s="17" t="inlineStr">
        <is>
          <t>Transportista Nébula Ficticio</t>
        </is>
      </c>
      <c r="H6" s="17" t="inlineStr">
        <is>
          <t>Responsable Ficticio B</t>
        </is>
      </c>
      <c r="I6" s="17" t="inlineStr">
        <is>
          <t>En revisión</t>
        </is>
      </c>
      <c r="J6" s="28">
        <f>IF(OR($G6="",$D6=""),"",IFERROR(VLOOKUP($G6&amp;"|"&amp;$D6,'Parámetros'!$A$5:$G$104,4,FALSE),""))</f>
        <v/>
      </c>
      <c r="K6" s="28">
        <f>IF(OR($F6="",$J6=""),"",MAX(0,$F6-$J6))</f>
        <v/>
      </c>
      <c r="L6" s="21">
        <f>IF(OR($G6="",$D6=""),"",IFERROR(VLOOKUP($G6&amp;"|"&amp;$D6,'Parámetros'!$A$5:$G$104,5,FALSE),""))</f>
        <v/>
      </c>
      <c r="M6" s="29">
        <f>IF(OR($K6="",$L6=""),"",IFERROR($K6*$L6,""))</f>
        <v/>
      </c>
      <c r="N6" s="11">
        <f>IF($A6="","",IF(OR($G6="",$D6="",$F6="",$E6=""),"Completar entradas",IF($J6="","Revisar proveedor y servicio",IF(IFERROR(VLOOKUP($G6&amp;"|"&amp;$D6,'Parámetros'!$A$5:$G$104,7,FALSE),"")&lt;&gt;"Introducido","Comprobar el supuesto del proveedor",IF($K6&gt;0,"Comprobar cargo con el proveedor","Dentro del límite introducido")))))</f>
        <v/>
      </c>
    </row>
    <row r="7" ht="30" customHeight="1">
      <c r="A7" s="17" t="inlineStr">
        <is>
          <t>EXP-FIC-2603</t>
        </is>
      </c>
      <c r="B7" s="17" t="inlineStr">
        <is>
          <t>Origen Ficticio C–Destino Ficticio C</t>
        </is>
      </c>
      <c r="C7" s="17" t="inlineStr">
        <is>
          <t>Viajero Ficticio 03</t>
        </is>
      </c>
      <c r="D7" s="17" t="inlineStr">
        <is>
          <t>Tarifa Sal Ficticia</t>
        </is>
      </c>
      <c r="E7" s="31" t="n">
        <v>46319</v>
      </c>
      <c r="F7" s="32" t="n">
        <v>20</v>
      </c>
      <c r="G7" s="17" t="inlineStr">
        <is>
          <t>Líneas Cobalto Ficticias</t>
        </is>
      </c>
      <c r="H7" s="17" t="inlineStr">
        <is>
          <t>Responsable Ficticio A</t>
        </is>
      </c>
      <c r="I7" s="17" t="inlineStr">
        <is>
          <t>Pendiente</t>
        </is>
      </c>
      <c r="J7" s="26">
        <f>IF(OR($G7="",$D7=""),"",IFERROR(VLOOKUP($G7&amp;"|"&amp;$D7,'Parámetros'!$A$5:$G$104,4,FALSE),""))</f>
        <v/>
      </c>
      <c r="K7" s="26">
        <f>IF(OR($F7="",$J7=""),"",MAX(0,$F7-$J7))</f>
        <v/>
      </c>
      <c r="L7" s="20">
        <f>IF(OR($G7="",$D7=""),"",IFERROR(VLOOKUP($G7&amp;"|"&amp;$D7,'Parámetros'!$A$5:$G$104,5,FALSE),""))</f>
        <v/>
      </c>
      <c r="M7" s="27">
        <f>IF(OR($K7="",$L7=""),"",IFERROR($K7*$L7,""))</f>
        <v/>
      </c>
      <c r="N7" s="5">
        <f>IF($A7="","",IF(OR($G7="",$D7="",$F7="",$E7=""),"Completar entradas",IF($J7="","Revisar proveedor y servicio",IF(IFERROR(VLOOKUP($G7&amp;"|"&amp;$D7,'Parámetros'!$A$5:$G$104,7,FALSE),"")&lt;&gt;"Introducido","Comprobar el supuesto del proveedor",IF($K7&gt;0,"Comprobar cargo con el proveedor","Dentro del límite introducido")))))</f>
        <v/>
      </c>
    </row>
    <row r="8" ht="30" customHeight="1">
      <c r="A8" s="17" t="inlineStr">
        <is>
          <t>EXP-FIC-2604</t>
        </is>
      </c>
      <c r="B8" s="17" t="inlineStr">
        <is>
          <t>Origen Ficticio D–Destino Ficticio D</t>
        </is>
      </c>
      <c r="C8" s="17" t="inlineStr">
        <is>
          <t>Viajero Ficticio 04</t>
        </is>
      </c>
      <c r="D8" s="17" t="inlineStr">
        <is>
          <t>Tarifa Sal Ficticia</t>
        </is>
      </c>
      <c r="E8" s="31" t="n">
        <v>46337</v>
      </c>
      <c r="F8" s="32" t="n">
        <v>15</v>
      </c>
      <c r="G8" s="17" t="inlineStr">
        <is>
          <t>Líneas Cobalto Ficticias</t>
        </is>
      </c>
      <c r="H8" s="17" t="inlineStr">
        <is>
          <t>Responsable Ficticio C</t>
        </is>
      </c>
      <c r="I8" s="17" t="inlineStr">
        <is>
          <t>Comparado</t>
        </is>
      </c>
      <c r="J8" s="28">
        <f>IF(OR($G8="",$D8=""),"",IFERROR(VLOOKUP($G8&amp;"|"&amp;$D8,'Parámetros'!$A$5:$G$104,4,FALSE),""))</f>
        <v/>
      </c>
      <c r="K8" s="28">
        <f>IF(OR($F8="",$J8=""),"",MAX(0,$F8-$J8))</f>
        <v/>
      </c>
      <c r="L8" s="21">
        <f>IF(OR($G8="",$D8=""),"",IFERROR(VLOOKUP($G8&amp;"|"&amp;$D8,'Parámetros'!$A$5:$G$104,5,FALSE),""))</f>
        <v/>
      </c>
      <c r="M8" s="29">
        <f>IF(OR($K8="",$L8=""),"",IFERROR($K8*$L8,""))</f>
        <v/>
      </c>
      <c r="N8" s="11">
        <f>IF($A8="","",IF(OR($G8="",$D8="",$F8="",$E8=""),"Completar entradas",IF($J8="","Revisar proveedor y servicio",IF(IFERROR(VLOOKUP($G8&amp;"|"&amp;$D8,'Parámetros'!$A$5:$G$104,7,FALSE),"")&lt;&gt;"Introducido","Comprobar el supuesto del proveedor",IF($K8&gt;0,"Comprobar cargo con el proveedor","Dentro del límite introducido")))))</f>
        <v/>
      </c>
    </row>
    <row r="9" ht="30" customHeight="1">
      <c r="A9" s="17" t="inlineStr">
        <is>
          <t>EXP-FIC-2605</t>
        </is>
      </c>
      <c r="B9" s="17" t="inlineStr">
        <is>
          <t>Origen Ficticio E–Destino Ficticio E</t>
        </is>
      </c>
      <c r="C9" s="17" t="inlineStr">
        <is>
          <t>Viajero Ficticio 05</t>
        </is>
      </c>
      <c r="D9" s="17" t="inlineStr">
        <is>
          <t>Tarifa Nieve Ficticia</t>
        </is>
      </c>
      <c r="E9" s="31" t="n">
        <v>46352</v>
      </c>
      <c r="F9" s="32" t="n">
        <v>0</v>
      </c>
      <c r="G9" s="17" t="inlineStr">
        <is>
          <t>Ala Boreal Ficticia</t>
        </is>
      </c>
      <c r="H9" s="17" t="inlineStr">
        <is>
          <t>Responsable Ficticio B</t>
        </is>
      </c>
      <c r="I9" s="17" t="inlineStr">
        <is>
          <t>En revisión</t>
        </is>
      </c>
      <c r="J9" s="26">
        <f>IF(OR($G9="",$D9=""),"",IFERROR(VLOOKUP($G9&amp;"|"&amp;$D9,'Parámetros'!$A$5:$G$104,4,FALSE),""))</f>
        <v/>
      </c>
      <c r="K9" s="26">
        <f>IF(OR($F9="",$J9=""),"",MAX(0,$F9-$J9))</f>
        <v/>
      </c>
      <c r="L9" s="20">
        <f>IF(OR($G9="",$D9=""),"",IFERROR(VLOOKUP($G9&amp;"|"&amp;$D9,'Parámetros'!$A$5:$G$104,5,FALSE),""))</f>
        <v/>
      </c>
      <c r="M9" s="27">
        <f>IF(OR($K9="",$L9=""),"",IFERROR($K9*$L9,""))</f>
        <v/>
      </c>
      <c r="N9" s="5">
        <f>IF($A9="","",IF(OR($G9="",$D9="",$F9="",$E9=""),"Completar entradas",IF($J9="","Revisar proveedor y servicio",IF(IFERROR(VLOOKUP($G9&amp;"|"&amp;$D9,'Parámetros'!$A$5:$G$104,7,FALSE),"")&lt;&gt;"Introducido","Comprobar el supuesto del proveedor",IF($K9&gt;0,"Comprobar cargo con el proveedor","Dentro del límite introducido")))))</f>
        <v/>
      </c>
    </row>
    <row r="10" ht="30" customHeight="1">
      <c r="A10" s="17" t="inlineStr">
        <is>
          <t>EXP-FIC-2606</t>
        </is>
      </c>
      <c r="B10" s="17" t="inlineStr">
        <is>
          <t>Origen Ficticio F–Destino Ficticio F</t>
        </is>
      </c>
      <c r="C10" s="17" t="inlineStr">
        <is>
          <t>Viajero Ficticio 06</t>
        </is>
      </c>
      <c r="D10" s="17" t="inlineStr">
        <is>
          <t>Cabina Costa Ficticia</t>
        </is>
      </c>
      <c r="E10" s="31" t="n">
        <v>46387</v>
      </c>
      <c r="F10" s="32" t="n">
        <v>80</v>
      </c>
      <c r="G10" s="17" t="inlineStr">
        <is>
          <t>Ferri Estela Ficticio</t>
        </is>
      </c>
      <c r="H10" s="17" t="inlineStr">
        <is>
          <t>Responsable Ficticio D</t>
        </is>
      </c>
      <c r="I10" s="17" t="inlineStr">
        <is>
          <t>Pendiente</t>
        </is>
      </c>
      <c r="J10" s="28">
        <f>IF(OR($G10="",$D10=""),"",IFERROR(VLOOKUP($G10&amp;"|"&amp;$D10,'Parámetros'!$A$5:$G$104,4,FALSE),""))</f>
        <v/>
      </c>
      <c r="K10" s="28">
        <f>IF(OR($F10="",$J10=""),"",MAX(0,$F10-$J10))</f>
        <v/>
      </c>
      <c r="L10" s="21">
        <f>IF(OR($G10="",$D10=""),"",IFERROR(VLOOKUP($G10&amp;"|"&amp;$D10,'Parámetros'!$A$5:$G$104,5,FALSE),""))</f>
        <v/>
      </c>
      <c r="M10" s="29">
        <f>IF(OR($K10="",$L10=""),"",IFERROR($K10*$L10,""))</f>
        <v/>
      </c>
      <c r="N10" s="11">
        <f>IF($A10="","",IF(OR($G10="",$D10="",$F10="",$E10=""),"Completar entradas",IF($J10="","Revisar proveedor y servicio",IF(IFERROR(VLOOKUP($G10&amp;"|"&amp;$D10,'Parámetros'!$A$5:$G$104,7,FALSE),"")&lt;&gt;"Introducido","Comprobar el supuesto del proveedor",IF($K10&gt;0,"Comprobar cargo con el proveedor","Dentro del límite introducido")))))</f>
        <v/>
      </c>
    </row>
    <row r="11" ht="30" customHeight="1">
      <c r="A11" s="17" t="inlineStr">
        <is>
          <t>EXP-FIC-2607</t>
        </is>
      </c>
      <c r="B11" s="17" t="inlineStr">
        <is>
          <t>Origen Ficticio G–Destino Ficticio G</t>
        </is>
      </c>
      <c r="C11" s="17" t="inlineStr">
        <is>
          <t>Viajero Ficticio 07</t>
        </is>
      </c>
      <c r="D11" s="17" t="inlineStr">
        <is>
          <t>Billete Ruta Ficticio</t>
        </is>
      </c>
      <c r="E11" s="31" t="n">
        <v>46412</v>
      </c>
      <c r="F11" s="32" t="n">
        <v>26</v>
      </c>
      <c r="G11" s="17" t="inlineStr">
        <is>
          <t>Tren Horizonte Ficticio</t>
        </is>
      </c>
      <c r="H11" s="17" t="inlineStr">
        <is>
          <t>Responsable Ficticio A</t>
        </is>
      </c>
      <c r="I11" s="17" t="inlineStr">
        <is>
          <t>Comparado</t>
        </is>
      </c>
      <c r="J11" s="26">
        <f>IF(OR($G11="",$D11=""),"",IFERROR(VLOOKUP($G11&amp;"|"&amp;$D11,'Parámetros'!$A$5:$G$104,4,FALSE),""))</f>
        <v/>
      </c>
      <c r="K11" s="26">
        <f>IF(OR($F11="",$J11=""),"",MAX(0,$F11-$J11))</f>
        <v/>
      </c>
      <c r="L11" s="20">
        <f>IF(OR($G11="",$D11=""),"",IFERROR(VLOOKUP($G11&amp;"|"&amp;$D11,'Parámetros'!$A$5:$G$104,5,FALSE),""))</f>
        <v/>
      </c>
      <c r="M11" s="27">
        <f>IF(OR($K11="",$L11=""),"",IFERROR($K11*$L11,""))</f>
        <v/>
      </c>
      <c r="N11" s="5">
        <f>IF($A11="","",IF(OR($G11="",$D11="",$F11="",$E11=""),"Completar entradas",IF($J11="","Revisar proveedor y servicio",IF(IFERROR(VLOOKUP($G11&amp;"|"&amp;$D11,'Parámetros'!$A$5:$G$104,7,FALSE),"")&lt;&gt;"Introducido","Comprobar el supuesto del proveedor",IF($K11&gt;0,"Comprobar cargo con el proveedor","Dentro del límite introducido")))))</f>
        <v/>
      </c>
    </row>
    <row r="12" ht="30" customHeight="1">
      <c r="A12" s="17" t="inlineStr">
        <is>
          <t>EXP-FIC-2608</t>
        </is>
      </c>
      <c r="B12" s="17" t="inlineStr">
        <is>
          <t>Origen Ficticio H–Destino Ficticio H</t>
        </is>
      </c>
      <c r="C12" s="17" t="inlineStr">
        <is>
          <t>Viajero Ficticio 08</t>
        </is>
      </c>
      <c r="D12" s="17" t="inlineStr">
        <is>
          <t>Plaza Flexible Ficticia</t>
        </is>
      </c>
      <c r="E12" s="31" t="n">
        <v>46457</v>
      </c>
      <c r="F12" s="32" t="n">
        <v>22</v>
      </c>
      <c r="G12" s="17" t="inlineStr">
        <is>
          <t>Autocar Lumen Ficticio</t>
        </is>
      </c>
      <c r="H12" s="17" t="inlineStr">
        <is>
          <t>Responsable Ficticio C</t>
        </is>
      </c>
      <c r="I12" s="17" t="inlineStr">
        <is>
          <t>En revisión</t>
        </is>
      </c>
      <c r="J12" s="28">
        <f>IF(OR($G12="",$D12=""),"",IFERROR(VLOOKUP($G12&amp;"|"&amp;$D12,'Parámetros'!$A$5:$G$104,4,FALSE),""))</f>
        <v/>
      </c>
      <c r="K12" s="28">
        <f>IF(OR($F12="",$J12=""),"",MAX(0,$F12-$J12))</f>
        <v/>
      </c>
      <c r="L12" s="21">
        <f>IF(OR($G12="",$D12=""),"",IFERROR(VLOOKUP($G12&amp;"|"&amp;$D12,'Parámetros'!$A$5:$G$104,5,FALSE),""))</f>
        <v/>
      </c>
      <c r="M12" s="29">
        <f>IF(OR($K12="",$L12=""),"",IFERROR($K12*$L12,""))</f>
        <v/>
      </c>
      <c r="N12" s="11">
        <f>IF($A12="","",IF(OR($G12="",$D12="",$F12="",$E12=""),"Completar entradas",IF($J12="","Revisar proveedor y servicio",IF(IFERROR(VLOOKUP($G12&amp;"|"&amp;$D12,'Parámetros'!$A$5:$G$104,7,FALSE),"")&lt;&gt;"Introducido","Comprobar el supuesto del proveedor",IF($K12&gt;0,"Comprobar cargo con el proveedor","Dentro del límite introducido")))))</f>
        <v/>
      </c>
    </row>
    <row r="13" ht="30" customHeight="1">
      <c r="A13" s="17" t="inlineStr">
        <is>
          <t>EXP-FIC-2609</t>
        </is>
      </c>
      <c r="B13" s="17" t="inlineStr">
        <is>
          <t>Origen Ficticio I–Destino Ficticio I</t>
        </is>
      </c>
      <c r="C13" s="17" t="inlineStr">
        <is>
          <t>Viajero Ficticio 09</t>
        </is>
      </c>
      <c r="D13" s="17" t="inlineStr">
        <is>
          <t>Tarifa Cielo Ficticia</t>
        </is>
      </c>
      <c r="E13" s="31" t="n">
        <v>46527</v>
      </c>
      <c r="F13" s="32" t="n">
        <v>35</v>
      </c>
      <c r="G13" s="17" t="inlineStr">
        <is>
          <t>Aerolínea Prisma Ficticia</t>
        </is>
      </c>
      <c r="H13" s="17" t="inlineStr">
        <is>
          <t>Responsable Ficticio D</t>
        </is>
      </c>
      <c r="I13" s="17" t="inlineStr">
        <is>
          <t>Comparado</t>
        </is>
      </c>
      <c r="J13" s="26">
        <f>IF(OR($G13="",$D13=""),"",IFERROR(VLOOKUP($G13&amp;"|"&amp;$D13,'Parámetros'!$A$5:$G$104,4,FALSE),""))</f>
        <v/>
      </c>
      <c r="K13" s="26">
        <f>IF(OR($F13="",$J13=""),"",MAX(0,$F13-$J13))</f>
        <v/>
      </c>
      <c r="L13" s="20">
        <f>IF(OR($G13="",$D13=""),"",IFERROR(VLOOKUP($G13&amp;"|"&amp;$D13,'Parámetros'!$A$5:$G$104,5,FALSE),""))</f>
        <v/>
      </c>
      <c r="M13" s="27">
        <f>IF(OR($K13="",$L13=""),"",IFERROR($K13*$L13,""))</f>
        <v/>
      </c>
      <c r="N13" s="5">
        <f>IF($A13="","",IF(OR($G13="",$D13="",$F13="",$E13=""),"Completar entradas",IF($J13="","Revisar proveedor y servicio",IF(IFERROR(VLOOKUP($G13&amp;"|"&amp;$D13,'Parámetros'!$A$5:$G$104,7,FALSE),"")&lt;&gt;"Introducido","Comprobar el supuesto del proveedor",IF($K13&gt;0,"Comprobar cargo con el proveedor","Dentro del límite introducido")))))</f>
        <v/>
      </c>
    </row>
    <row r="14" ht="30" customHeight="1">
      <c r="A14" s="17" t="inlineStr">
        <is>
          <t>EXP-FIC-2610</t>
        </is>
      </c>
      <c r="B14" s="17" t="inlineStr">
        <is>
          <t>Origen Ficticio J–Destino Ficticio J</t>
        </is>
      </c>
      <c r="C14" s="17" t="inlineStr">
        <is>
          <t>Viajero Ficticio 10</t>
        </is>
      </c>
      <c r="D14" s="17" t="inlineStr">
        <is>
          <t>Pasaje Marea Ficticio</t>
        </is>
      </c>
      <c r="E14" s="31" t="n">
        <v>47007</v>
      </c>
      <c r="F14" s="32" t="n">
        <v>40</v>
      </c>
      <c r="G14" s="17" t="inlineStr">
        <is>
          <t>Naviera Órbita Ficticia</t>
        </is>
      </c>
      <c r="H14" s="17" t="inlineStr">
        <is>
          <t>Responsable Ficticio B</t>
        </is>
      </c>
      <c r="I14" s="17" t="inlineStr">
        <is>
          <t>Pendiente</t>
        </is>
      </c>
      <c r="J14" s="28">
        <f>IF(OR($G14="",$D14=""),"",IFERROR(VLOOKUP($G14&amp;"|"&amp;$D14,'Parámetros'!$A$5:$G$104,4,FALSE),""))</f>
        <v/>
      </c>
      <c r="K14" s="28">
        <f>IF(OR($F14="",$J14=""),"",MAX(0,$F14-$J14))</f>
        <v/>
      </c>
      <c r="L14" s="21">
        <f>IF(OR($G14="",$D14=""),"",IFERROR(VLOOKUP($G14&amp;"|"&amp;$D14,'Parámetros'!$A$5:$G$104,5,FALSE),""))</f>
        <v/>
      </c>
      <c r="M14" s="29">
        <f>IF(OR($K14="",$L14=""),"",IFERROR($K14*$L14,""))</f>
        <v/>
      </c>
      <c r="N14" s="11">
        <f>IF($A14="","",IF(OR($G14="",$D14="",$F14="",$E14=""),"Completar entradas",IF($J14="","Revisar proveedor y servicio",IF(IFERROR(VLOOKUP($G14&amp;"|"&amp;$D14,'Parámetros'!$A$5:$G$104,7,FALSE),"")&lt;&gt;"Introducido","Comprobar el supuesto del proveedor",IF($K14&gt;0,"Comprobar cargo con el proveedor","Dentro del límite introducido")))))</f>
        <v/>
      </c>
    </row>
    <row r="15" ht="30" customHeight="1">
      <c r="A15" s="17" t="n"/>
      <c r="B15" s="17" t="n"/>
      <c r="C15" s="17" t="n"/>
      <c r="D15" s="17" t="n"/>
      <c r="E15" s="31" t="n"/>
      <c r="F15" s="32" t="n"/>
      <c r="G15" s="17" t="n"/>
      <c r="H15" s="17" t="n"/>
      <c r="I15" s="17" t="n"/>
      <c r="J15" s="26">
        <f>IF(OR($G15="",$D15=""),"",IFERROR(VLOOKUP($G15&amp;"|"&amp;$D15,'Parámetros'!$A$5:$G$104,4,FALSE),""))</f>
        <v/>
      </c>
      <c r="K15" s="26">
        <f>IF(OR($F15="",$J15=""),"",MAX(0,$F15-$J15))</f>
        <v/>
      </c>
      <c r="L15" s="20">
        <f>IF(OR($G15="",$D15=""),"",IFERROR(VLOOKUP($G15&amp;"|"&amp;$D15,'Parámetros'!$A$5:$G$104,5,FALSE),""))</f>
        <v/>
      </c>
      <c r="M15" s="27">
        <f>IF(OR($K15="",$L15=""),"",IFERROR($K15*$L15,""))</f>
        <v/>
      </c>
      <c r="N15" s="5">
        <f>IF($A15="","",IF(OR($G15="",$D15="",$F15="",$E15=""),"Completar entradas",IF($J15="","Revisar proveedor y servicio",IF(IFERROR(VLOOKUP($G15&amp;"|"&amp;$D15,'Parámetros'!$A$5:$G$104,7,FALSE),"")&lt;&gt;"Introducido","Comprobar el supuesto del proveedor",IF($K15&gt;0,"Comprobar cargo con el proveedor","Dentro del límite introducido")))))</f>
        <v/>
      </c>
    </row>
    <row r="16" ht="30" customHeight="1">
      <c r="A16" s="17" t="n"/>
      <c r="B16" s="17" t="n"/>
      <c r="C16" s="17" t="n"/>
      <c r="D16" s="17" t="n"/>
      <c r="E16" s="31" t="n"/>
      <c r="F16" s="32" t="n"/>
      <c r="G16" s="17" t="n"/>
      <c r="H16" s="17" t="n"/>
      <c r="I16" s="17" t="n"/>
      <c r="J16" s="28">
        <f>IF(OR($G16="",$D16=""),"",IFERROR(VLOOKUP($G16&amp;"|"&amp;$D16,'Parámetros'!$A$5:$G$104,4,FALSE),""))</f>
        <v/>
      </c>
      <c r="K16" s="28">
        <f>IF(OR($F16="",$J16=""),"",MAX(0,$F16-$J16))</f>
        <v/>
      </c>
      <c r="L16" s="21">
        <f>IF(OR($G16="",$D16=""),"",IFERROR(VLOOKUP($G16&amp;"|"&amp;$D16,'Parámetros'!$A$5:$G$104,5,FALSE),""))</f>
        <v/>
      </c>
      <c r="M16" s="29">
        <f>IF(OR($K16="",$L16=""),"",IFERROR($K16*$L16,""))</f>
        <v/>
      </c>
      <c r="N16" s="11">
        <f>IF($A16="","",IF(OR($G16="",$D16="",$F16="",$E16=""),"Completar entradas",IF($J16="","Revisar proveedor y servicio",IF(IFERROR(VLOOKUP($G16&amp;"|"&amp;$D16,'Parámetros'!$A$5:$G$104,7,FALSE),"")&lt;&gt;"Introducido","Comprobar el supuesto del proveedor",IF($K16&gt;0,"Comprobar cargo con el proveedor","Dentro del límite introducido")))))</f>
        <v/>
      </c>
    </row>
    <row r="17" ht="30" customHeight="1">
      <c r="A17" s="17" t="n"/>
      <c r="B17" s="17" t="n"/>
      <c r="C17" s="17" t="n"/>
      <c r="D17" s="17" t="n"/>
      <c r="E17" s="31" t="n"/>
      <c r="F17" s="32" t="n"/>
      <c r="G17" s="17" t="n"/>
      <c r="H17" s="17" t="n"/>
      <c r="I17" s="17" t="n"/>
      <c r="J17" s="26">
        <f>IF(OR($G17="",$D17=""),"",IFERROR(VLOOKUP($G17&amp;"|"&amp;$D17,'Parámetros'!$A$5:$G$104,4,FALSE),""))</f>
        <v/>
      </c>
      <c r="K17" s="26">
        <f>IF(OR($F17="",$J17=""),"",MAX(0,$F17-$J17))</f>
        <v/>
      </c>
      <c r="L17" s="20">
        <f>IF(OR($G17="",$D17=""),"",IFERROR(VLOOKUP($G17&amp;"|"&amp;$D17,'Parámetros'!$A$5:$G$104,5,FALSE),""))</f>
        <v/>
      </c>
      <c r="M17" s="27">
        <f>IF(OR($K17="",$L17=""),"",IFERROR($K17*$L17,""))</f>
        <v/>
      </c>
      <c r="N17" s="5">
        <f>IF($A17="","",IF(OR($G17="",$D17="",$F17="",$E17=""),"Completar entradas",IF($J17="","Revisar proveedor y servicio",IF(IFERROR(VLOOKUP($G17&amp;"|"&amp;$D17,'Parámetros'!$A$5:$G$104,7,FALSE),"")&lt;&gt;"Introducido","Comprobar el supuesto del proveedor",IF($K17&gt;0,"Comprobar cargo con el proveedor","Dentro del límite introducido")))))</f>
        <v/>
      </c>
    </row>
    <row r="18" ht="30" customHeight="1">
      <c r="A18" s="17" t="n"/>
      <c r="B18" s="17" t="n"/>
      <c r="C18" s="17" t="n"/>
      <c r="D18" s="17" t="n"/>
      <c r="E18" s="31" t="n"/>
      <c r="F18" s="32" t="n"/>
      <c r="G18" s="17" t="n"/>
      <c r="H18" s="17" t="n"/>
      <c r="I18" s="17" t="n"/>
      <c r="J18" s="28">
        <f>IF(OR($G18="",$D18=""),"",IFERROR(VLOOKUP($G18&amp;"|"&amp;$D18,'Parámetros'!$A$5:$G$104,4,FALSE),""))</f>
        <v/>
      </c>
      <c r="K18" s="28">
        <f>IF(OR($F18="",$J18=""),"",MAX(0,$F18-$J18))</f>
        <v/>
      </c>
      <c r="L18" s="21">
        <f>IF(OR($G18="",$D18=""),"",IFERROR(VLOOKUP($G18&amp;"|"&amp;$D18,'Parámetros'!$A$5:$G$104,5,FALSE),""))</f>
        <v/>
      </c>
      <c r="M18" s="29">
        <f>IF(OR($K18="",$L18=""),"",IFERROR($K18*$L18,""))</f>
        <v/>
      </c>
      <c r="N18" s="11">
        <f>IF($A18="","",IF(OR($G18="",$D18="",$F18="",$E18=""),"Completar entradas",IF($J18="","Revisar proveedor y servicio",IF(IFERROR(VLOOKUP($G18&amp;"|"&amp;$D18,'Parámetros'!$A$5:$G$104,7,FALSE),"")&lt;&gt;"Introducido","Comprobar el supuesto del proveedor",IF($K18&gt;0,"Comprobar cargo con el proveedor","Dentro del límite introducido")))))</f>
        <v/>
      </c>
    </row>
    <row r="19" ht="30" customHeight="1">
      <c r="A19" s="17" t="n"/>
      <c r="B19" s="17" t="n"/>
      <c r="C19" s="17" t="n"/>
      <c r="D19" s="17" t="n"/>
      <c r="E19" s="31" t="n"/>
      <c r="F19" s="32" t="n"/>
      <c r="G19" s="17" t="n"/>
      <c r="H19" s="17" t="n"/>
      <c r="I19" s="17" t="n"/>
      <c r="J19" s="26">
        <f>IF(OR($G19="",$D19=""),"",IFERROR(VLOOKUP($G19&amp;"|"&amp;$D19,'Parámetros'!$A$5:$G$104,4,FALSE),""))</f>
        <v/>
      </c>
      <c r="K19" s="26">
        <f>IF(OR($F19="",$J19=""),"",MAX(0,$F19-$J19))</f>
        <v/>
      </c>
      <c r="L19" s="20">
        <f>IF(OR($G19="",$D19=""),"",IFERROR(VLOOKUP($G19&amp;"|"&amp;$D19,'Parámetros'!$A$5:$G$104,5,FALSE),""))</f>
        <v/>
      </c>
      <c r="M19" s="27">
        <f>IF(OR($K19="",$L19=""),"",IFERROR($K19*$L19,""))</f>
        <v/>
      </c>
      <c r="N19" s="5">
        <f>IF($A19="","",IF(OR($G19="",$D19="",$F19="",$E19=""),"Completar entradas",IF($J19="","Revisar proveedor y servicio",IF(IFERROR(VLOOKUP($G19&amp;"|"&amp;$D19,'Parámetros'!$A$5:$G$104,7,FALSE),"")&lt;&gt;"Introducido","Comprobar el supuesto del proveedor",IF($K19&gt;0,"Comprobar cargo con el proveedor","Dentro del límite introducido")))))</f>
        <v/>
      </c>
    </row>
    <row r="20" ht="30" customHeight="1">
      <c r="A20" s="17" t="n"/>
      <c r="B20" s="17" t="n"/>
      <c r="C20" s="17" t="n"/>
      <c r="D20" s="17" t="n"/>
      <c r="E20" s="31" t="n"/>
      <c r="F20" s="32" t="n"/>
      <c r="G20" s="17" t="n"/>
      <c r="H20" s="17" t="n"/>
      <c r="I20" s="17" t="n"/>
      <c r="J20" s="28">
        <f>IF(OR($G20="",$D20=""),"",IFERROR(VLOOKUP($G20&amp;"|"&amp;$D20,'Parámetros'!$A$5:$G$104,4,FALSE),""))</f>
        <v/>
      </c>
      <c r="K20" s="28">
        <f>IF(OR($F20="",$J20=""),"",MAX(0,$F20-$J20))</f>
        <v/>
      </c>
      <c r="L20" s="21">
        <f>IF(OR($G20="",$D20=""),"",IFERROR(VLOOKUP($G20&amp;"|"&amp;$D20,'Parámetros'!$A$5:$G$104,5,FALSE),""))</f>
        <v/>
      </c>
      <c r="M20" s="29">
        <f>IF(OR($K20="",$L20=""),"",IFERROR($K20*$L20,""))</f>
        <v/>
      </c>
      <c r="N20" s="11">
        <f>IF($A20="","",IF(OR($G20="",$D20="",$F20="",$E20=""),"Completar entradas",IF($J20="","Revisar proveedor y servicio",IF(IFERROR(VLOOKUP($G20&amp;"|"&amp;$D20,'Parámetros'!$A$5:$G$104,7,FALSE),"")&lt;&gt;"Introducido","Comprobar el supuesto del proveedor",IF($K20&gt;0,"Comprobar cargo con el proveedor","Dentro del límite introducido")))))</f>
        <v/>
      </c>
    </row>
    <row r="21" ht="30" customHeight="1">
      <c r="A21" s="17" t="n"/>
      <c r="B21" s="17" t="n"/>
      <c r="C21" s="17" t="n"/>
      <c r="D21" s="17" t="n"/>
      <c r="E21" s="31" t="n"/>
      <c r="F21" s="32" t="n"/>
      <c r="G21" s="17" t="n"/>
      <c r="H21" s="17" t="n"/>
      <c r="I21" s="17" t="n"/>
      <c r="J21" s="26">
        <f>IF(OR($G21="",$D21=""),"",IFERROR(VLOOKUP($G21&amp;"|"&amp;$D21,'Parámetros'!$A$5:$G$104,4,FALSE),""))</f>
        <v/>
      </c>
      <c r="K21" s="26">
        <f>IF(OR($F21="",$J21=""),"",MAX(0,$F21-$J21))</f>
        <v/>
      </c>
      <c r="L21" s="20">
        <f>IF(OR($G21="",$D21=""),"",IFERROR(VLOOKUP($G21&amp;"|"&amp;$D21,'Parámetros'!$A$5:$G$104,5,FALSE),""))</f>
        <v/>
      </c>
      <c r="M21" s="27">
        <f>IF(OR($K21="",$L21=""),"",IFERROR($K21*$L21,""))</f>
        <v/>
      </c>
      <c r="N21" s="5">
        <f>IF($A21="","",IF(OR($G21="",$D21="",$F21="",$E21=""),"Completar entradas",IF($J21="","Revisar proveedor y servicio",IF(IFERROR(VLOOKUP($G21&amp;"|"&amp;$D21,'Parámetros'!$A$5:$G$104,7,FALSE),"")&lt;&gt;"Introducido","Comprobar el supuesto del proveedor",IF($K21&gt;0,"Comprobar cargo con el proveedor","Dentro del límite introducido")))))</f>
        <v/>
      </c>
    </row>
    <row r="22" ht="30" customHeight="1">
      <c r="A22" s="17" t="n"/>
      <c r="B22" s="17" t="n"/>
      <c r="C22" s="17" t="n"/>
      <c r="D22" s="17" t="n"/>
      <c r="E22" s="31" t="n"/>
      <c r="F22" s="32" t="n"/>
      <c r="G22" s="17" t="n"/>
      <c r="H22" s="17" t="n"/>
      <c r="I22" s="17" t="n"/>
      <c r="J22" s="28">
        <f>IF(OR($G22="",$D22=""),"",IFERROR(VLOOKUP($G22&amp;"|"&amp;$D22,'Parámetros'!$A$5:$G$104,4,FALSE),""))</f>
        <v/>
      </c>
      <c r="K22" s="28">
        <f>IF(OR($F22="",$J22=""),"",MAX(0,$F22-$J22))</f>
        <v/>
      </c>
      <c r="L22" s="21">
        <f>IF(OR($G22="",$D22=""),"",IFERROR(VLOOKUP($G22&amp;"|"&amp;$D22,'Parámetros'!$A$5:$G$104,5,FALSE),""))</f>
        <v/>
      </c>
      <c r="M22" s="29">
        <f>IF(OR($K22="",$L22=""),"",IFERROR($K22*$L22,""))</f>
        <v/>
      </c>
      <c r="N22" s="11">
        <f>IF($A22="","",IF(OR($G22="",$D22="",$F22="",$E22=""),"Completar entradas",IF($J22="","Revisar proveedor y servicio",IF(IFERROR(VLOOKUP($G22&amp;"|"&amp;$D22,'Parámetros'!$A$5:$G$104,7,FALSE),"")&lt;&gt;"Introducido","Comprobar el supuesto del proveedor",IF($K22&gt;0,"Comprobar cargo con el proveedor","Dentro del límite introducido")))))</f>
        <v/>
      </c>
    </row>
    <row r="23" ht="30" customHeight="1">
      <c r="A23" s="17" t="n"/>
      <c r="B23" s="17" t="n"/>
      <c r="C23" s="17" t="n"/>
      <c r="D23" s="17" t="n"/>
      <c r="E23" s="31" t="n"/>
      <c r="F23" s="32" t="n"/>
      <c r="G23" s="17" t="n"/>
      <c r="H23" s="17" t="n"/>
      <c r="I23" s="17" t="n"/>
      <c r="J23" s="26">
        <f>IF(OR($G23="",$D23=""),"",IFERROR(VLOOKUP($G23&amp;"|"&amp;$D23,'Parámetros'!$A$5:$G$104,4,FALSE),""))</f>
        <v/>
      </c>
      <c r="K23" s="26">
        <f>IF(OR($F23="",$J23=""),"",MAX(0,$F23-$J23))</f>
        <v/>
      </c>
      <c r="L23" s="20">
        <f>IF(OR($G23="",$D23=""),"",IFERROR(VLOOKUP($G23&amp;"|"&amp;$D23,'Parámetros'!$A$5:$G$104,5,FALSE),""))</f>
        <v/>
      </c>
      <c r="M23" s="27">
        <f>IF(OR($K23="",$L23=""),"",IFERROR($K23*$L23,""))</f>
        <v/>
      </c>
      <c r="N23" s="5">
        <f>IF($A23="","",IF(OR($G23="",$D23="",$F23="",$E23=""),"Completar entradas",IF($J23="","Revisar proveedor y servicio",IF(IFERROR(VLOOKUP($G23&amp;"|"&amp;$D23,'Parámetros'!$A$5:$G$104,7,FALSE),"")&lt;&gt;"Introducido","Comprobar el supuesto del proveedor",IF($K23&gt;0,"Comprobar cargo con el proveedor","Dentro del límite introducido")))))</f>
        <v/>
      </c>
    </row>
    <row r="24" ht="30" customHeight="1">
      <c r="A24" s="17" t="n"/>
      <c r="B24" s="17" t="n"/>
      <c r="C24" s="17" t="n"/>
      <c r="D24" s="17" t="n"/>
      <c r="E24" s="31" t="n"/>
      <c r="F24" s="32" t="n"/>
      <c r="G24" s="17" t="n"/>
      <c r="H24" s="17" t="n"/>
      <c r="I24" s="17" t="n"/>
      <c r="J24" s="28">
        <f>IF(OR($G24="",$D24=""),"",IFERROR(VLOOKUP($G24&amp;"|"&amp;$D24,'Parámetros'!$A$5:$G$104,4,FALSE),""))</f>
        <v/>
      </c>
      <c r="K24" s="28">
        <f>IF(OR($F24="",$J24=""),"",MAX(0,$F24-$J24))</f>
        <v/>
      </c>
      <c r="L24" s="21">
        <f>IF(OR($G24="",$D24=""),"",IFERROR(VLOOKUP($G24&amp;"|"&amp;$D24,'Parámetros'!$A$5:$G$104,5,FALSE),""))</f>
        <v/>
      </c>
      <c r="M24" s="29">
        <f>IF(OR($K24="",$L24=""),"",IFERROR($K24*$L24,""))</f>
        <v/>
      </c>
      <c r="N24" s="11">
        <f>IF($A24="","",IF(OR($G24="",$D24="",$F24="",$E24=""),"Completar entradas",IF($J24="","Revisar proveedor y servicio",IF(IFERROR(VLOOKUP($G24&amp;"|"&amp;$D24,'Parámetros'!$A$5:$G$104,7,FALSE),"")&lt;&gt;"Introducido","Comprobar el supuesto del proveedor",IF($K24&gt;0,"Comprobar cargo con el proveedor","Dentro del límite introducido")))))</f>
        <v/>
      </c>
    </row>
    <row r="25" ht="30" customHeight="1">
      <c r="A25" s="17" t="n"/>
      <c r="B25" s="17" t="n"/>
      <c r="C25" s="17" t="n"/>
      <c r="D25" s="17" t="n"/>
      <c r="E25" s="31" t="n"/>
      <c r="F25" s="32" t="n"/>
      <c r="G25" s="17" t="n"/>
      <c r="H25" s="17" t="n"/>
      <c r="I25" s="17" t="n"/>
      <c r="J25" s="26">
        <f>IF(OR($G25="",$D25=""),"",IFERROR(VLOOKUP($G25&amp;"|"&amp;$D25,'Parámetros'!$A$5:$G$104,4,FALSE),""))</f>
        <v/>
      </c>
      <c r="K25" s="26">
        <f>IF(OR($F25="",$J25=""),"",MAX(0,$F25-$J25))</f>
        <v/>
      </c>
      <c r="L25" s="20">
        <f>IF(OR($G25="",$D25=""),"",IFERROR(VLOOKUP($G25&amp;"|"&amp;$D25,'Parámetros'!$A$5:$G$104,5,FALSE),""))</f>
        <v/>
      </c>
      <c r="M25" s="27">
        <f>IF(OR($K25="",$L25=""),"",IFERROR($K25*$L25,""))</f>
        <v/>
      </c>
      <c r="N25" s="5">
        <f>IF($A25="","",IF(OR($G25="",$D25="",$F25="",$E25=""),"Completar entradas",IF($J25="","Revisar proveedor y servicio",IF(IFERROR(VLOOKUP($G25&amp;"|"&amp;$D25,'Parámetros'!$A$5:$G$104,7,FALSE),"")&lt;&gt;"Introducido","Comprobar el supuesto del proveedor",IF($K25&gt;0,"Comprobar cargo con el proveedor","Dentro del límite introducido")))))</f>
        <v/>
      </c>
    </row>
    <row r="26" ht="30" customHeight="1">
      <c r="A26" s="17" t="n"/>
      <c r="B26" s="17" t="n"/>
      <c r="C26" s="17" t="n"/>
      <c r="D26" s="17" t="n"/>
      <c r="E26" s="31" t="n"/>
      <c r="F26" s="32" t="n"/>
      <c r="G26" s="17" t="n"/>
      <c r="H26" s="17" t="n"/>
      <c r="I26" s="17" t="n"/>
      <c r="J26" s="28">
        <f>IF(OR($G26="",$D26=""),"",IFERROR(VLOOKUP($G26&amp;"|"&amp;$D26,'Parámetros'!$A$5:$G$104,4,FALSE),""))</f>
        <v/>
      </c>
      <c r="K26" s="28">
        <f>IF(OR($F26="",$J26=""),"",MAX(0,$F26-$J26))</f>
        <v/>
      </c>
      <c r="L26" s="21">
        <f>IF(OR($G26="",$D26=""),"",IFERROR(VLOOKUP($G26&amp;"|"&amp;$D26,'Parámetros'!$A$5:$G$104,5,FALSE),""))</f>
        <v/>
      </c>
      <c r="M26" s="29">
        <f>IF(OR($K26="",$L26=""),"",IFERROR($K26*$L26,""))</f>
        <v/>
      </c>
      <c r="N26" s="11">
        <f>IF($A26="","",IF(OR($G26="",$D26="",$F26="",$E26=""),"Completar entradas",IF($J26="","Revisar proveedor y servicio",IF(IFERROR(VLOOKUP($G26&amp;"|"&amp;$D26,'Parámetros'!$A$5:$G$104,7,FALSE),"")&lt;&gt;"Introducido","Comprobar el supuesto del proveedor",IF($K26&gt;0,"Comprobar cargo con el proveedor","Dentro del límite introducido")))))</f>
        <v/>
      </c>
    </row>
    <row r="27" ht="30" customHeight="1">
      <c r="A27" s="17" t="n"/>
      <c r="B27" s="17" t="n"/>
      <c r="C27" s="17" t="n"/>
      <c r="D27" s="17" t="n"/>
      <c r="E27" s="31" t="n"/>
      <c r="F27" s="32" t="n"/>
      <c r="G27" s="17" t="n"/>
      <c r="H27" s="17" t="n"/>
      <c r="I27" s="17" t="n"/>
      <c r="J27" s="26">
        <f>IF(OR($G27="",$D27=""),"",IFERROR(VLOOKUP($G27&amp;"|"&amp;$D27,'Parámetros'!$A$5:$G$104,4,FALSE),""))</f>
        <v/>
      </c>
      <c r="K27" s="26">
        <f>IF(OR($F27="",$J27=""),"",MAX(0,$F27-$J27))</f>
        <v/>
      </c>
      <c r="L27" s="20">
        <f>IF(OR($G27="",$D27=""),"",IFERROR(VLOOKUP($G27&amp;"|"&amp;$D27,'Parámetros'!$A$5:$G$104,5,FALSE),""))</f>
        <v/>
      </c>
      <c r="M27" s="27">
        <f>IF(OR($K27="",$L27=""),"",IFERROR($K27*$L27,""))</f>
        <v/>
      </c>
      <c r="N27" s="5">
        <f>IF($A27="","",IF(OR($G27="",$D27="",$F27="",$E27=""),"Completar entradas",IF($J27="","Revisar proveedor y servicio",IF(IFERROR(VLOOKUP($G27&amp;"|"&amp;$D27,'Parámetros'!$A$5:$G$104,7,FALSE),"")&lt;&gt;"Introducido","Comprobar el supuesto del proveedor",IF($K27&gt;0,"Comprobar cargo con el proveedor","Dentro del límite introducido")))))</f>
        <v/>
      </c>
    </row>
    <row r="28" ht="30" customHeight="1">
      <c r="A28" s="17" t="n"/>
      <c r="B28" s="17" t="n"/>
      <c r="C28" s="17" t="n"/>
      <c r="D28" s="17" t="n"/>
      <c r="E28" s="31" t="n"/>
      <c r="F28" s="32" t="n"/>
      <c r="G28" s="17" t="n"/>
      <c r="H28" s="17" t="n"/>
      <c r="I28" s="17" t="n"/>
      <c r="J28" s="28">
        <f>IF(OR($G28="",$D28=""),"",IFERROR(VLOOKUP($G28&amp;"|"&amp;$D28,'Parámetros'!$A$5:$G$104,4,FALSE),""))</f>
        <v/>
      </c>
      <c r="K28" s="28">
        <f>IF(OR($F28="",$J28=""),"",MAX(0,$F28-$J28))</f>
        <v/>
      </c>
      <c r="L28" s="21">
        <f>IF(OR($G28="",$D28=""),"",IFERROR(VLOOKUP($G28&amp;"|"&amp;$D28,'Parámetros'!$A$5:$G$104,5,FALSE),""))</f>
        <v/>
      </c>
      <c r="M28" s="29">
        <f>IF(OR($K28="",$L28=""),"",IFERROR($K28*$L28,""))</f>
        <v/>
      </c>
      <c r="N28" s="11">
        <f>IF($A28="","",IF(OR($G28="",$D28="",$F28="",$E28=""),"Completar entradas",IF($J28="","Revisar proveedor y servicio",IF(IFERROR(VLOOKUP($G28&amp;"|"&amp;$D28,'Parámetros'!$A$5:$G$104,7,FALSE),"")&lt;&gt;"Introducido","Comprobar el supuesto del proveedor",IF($K28&gt;0,"Comprobar cargo con el proveedor","Dentro del límite introducido")))))</f>
        <v/>
      </c>
    </row>
    <row r="29" ht="30" customHeight="1">
      <c r="A29" s="17" t="n"/>
      <c r="B29" s="17" t="n"/>
      <c r="C29" s="17" t="n"/>
      <c r="D29" s="17" t="n"/>
      <c r="E29" s="31" t="n"/>
      <c r="F29" s="32" t="n"/>
      <c r="G29" s="17" t="n"/>
      <c r="H29" s="17" t="n"/>
      <c r="I29" s="17" t="n"/>
      <c r="J29" s="26">
        <f>IF(OR($G29="",$D29=""),"",IFERROR(VLOOKUP($G29&amp;"|"&amp;$D29,'Parámetros'!$A$5:$G$104,4,FALSE),""))</f>
        <v/>
      </c>
      <c r="K29" s="26">
        <f>IF(OR($F29="",$J29=""),"",MAX(0,$F29-$J29))</f>
        <v/>
      </c>
      <c r="L29" s="20">
        <f>IF(OR($G29="",$D29=""),"",IFERROR(VLOOKUP($G29&amp;"|"&amp;$D29,'Parámetros'!$A$5:$G$104,5,FALSE),""))</f>
        <v/>
      </c>
      <c r="M29" s="27">
        <f>IF(OR($K29="",$L29=""),"",IFERROR($K29*$L29,""))</f>
        <v/>
      </c>
      <c r="N29" s="5">
        <f>IF($A29="","",IF(OR($G29="",$D29="",$F29="",$E29=""),"Completar entradas",IF($J29="","Revisar proveedor y servicio",IF(IFERROR(VLOOKUP($G29&amp;"|"&amp;$D29,'Parámetros'!$A$5:$G$104,7,FALSE),"")&lt;&gt;"Introducido","Comprobar el supuesto del proveedor",IF($K29&gt;0,"Comprobar cargo con el proveedor","Dentro del límite introducido")))))</f>
        <v/>
      </c>
    </row>
    <row r="30" ht="30" customHeight="1">
      <c r="A30" s="17" t="n"/>
      <c r="B30" s="17" t="n"/>
      <c r="C30" s="17" t="n"/>
      <c r="D30" s="17" t="n"/>
      <c r="E30" s="31" t="n"/>
      <c r="F30" s="32" t="n"/>
      <c r="G30" s="17" t="n"/>
      <c r="H30" s="17" t="n"/>
      <c r="I30" s="17" t="n"/>
      <c r="J30" s="28">
        <f>IF(OR($G30="",$D30=""),"",IFERROR(VLOOKUP($G30&amp;"|"&amp;$D30,'Parámetros'!$A$5:$G$104,4,FALSE),""))</f>
        <v/>
      </c>
      <c r="K30" s="28">
        <f>IF(OR($F30="",$J30=""),"",MAX(0,$F30-$J30))</f>
        <v/>
      </c>
      <c r="L30" s="21">
        <f>IF(OR($G30="",$D30=""),"",IFERROR(VLOOKUP($G30&amp;"|"&amp;$D30,'Parámetros'!$A$5:$G$104,5,FALSE),""))</f>
        <v/>
      </c>
      <c r="M30" s="29">
        <f>IF(OR($K30="",$L30=""),"",IFERROR($K30*$L30,""))</f>
        <v/>
      </c>
      <c r="N30" s="11">
        <f>IF($A30="","",IF(OR($G30="",$D30="",$F30="",$E30=""),"Completar entradas",IF($J30="","Revisar proveedor y servicio",IF(IFERROR(VLOOKUP($G30&amp;"|"&amp;$D30,'Parámetros'!$A$5:$G$104,7,FALSE),"")&lt;&gt;"Introducido","Comprobar el supuesto del proveedor",IF($K30&gt;0,"Comprobar cargo con el proveedor","Dentro del límite introducido")))))</f>
        <v/>
      </c>
    </row>
    <row r="31" ht="30" customHeight="1">
      <c r="A31" s="17" t="n"/>
      <c r="B31" s="17" t="n"/>
      <c r="C31" s="17" t="n"/>
      <c r="D31" s="17" t="n"/>
      <c r="E31" s="31" t="n"/>
      <c r="F31" s="32" t="n"/>
      <c r="G31" s="17" t="n"/>
      <c r="H31" s="17" t="n"/>
      <c r="I31" s="17" t="n"/>
      <c r="J31" s="26">
        <f>IF(OR($G31="",$D31=""),"",IFERROR(VLOOKUP($G31&amp;"|"&amp;$D31,'Parámetros'!$A$5:$G$104,4,FALSE),""))</f>
        <v/>
      </c>
      <c r="K31" s="26">
        <f>IF(OR($F31="",$J31=""),"",MAX(0,$F31-$J31))</f>
        <v/>
      </c>
      <c r="L31" s="20">
        <f>IF(OR($G31="",$D31=""),"",IFERROR(VLOOKUP($G31&amp;"|"&amp;$D31,'Parámetros'!$A$5:$G$104,5,FALSE),""))</f>
        <v/>
      </c>
      <c r="M31" s="27">
        <f>IF(OR($K31="",$L31=""),"",IFERROR($K31*$L31,""))</f>
        <v/>
      </c>
      <c r="N31" s="5">
        <f>IF($A31="","",IF(OR($G31="",$D31="",$F31="",$E31=""),"Completar entradas",IF($J31="","Revisar proveedor y servicio",IF(IFERROR(VLOOKUP($G31&amp;"|"&amp;$D31,'Parámetros'!$A$5:$G$104,7,FALSE),"")&lt;&gt;"Introducido","Comprobar el supuesto del proveedor",IF($K31&gt;0,"Comprobar cargo con el proveedor","Dentro del límite introducido")))))</f>
        <v/>
      </c>
    </row>
    <row r="32" ht="30" customHeight="1">
      <c r="A32" s="17" t="n"/>
      <c r="B32" s="17" t="n"/>
      <c r="C32" s="17" t="n"/>
      <c r="D32" s="17" t="n"/>
      <c r="E32" s="31" t="n"/>
      <c r="F32" s="32" t="n"/>
      <c r="G32" s="17" t="n"/>
      <c r="H32" s="17" t="n"/>
      <c r="I32" s="17" t="n"/>
      <c r="J32" s="28">
        <f>IF(OR($G32="",$D32=""),"",IFERROR(VLOOKUP($G32&amp;"|"&amp;$D32,'Parámetros'!$A$5:$G$104,4,FALSE),""))</f>
        <v/>
      </c>
      <c r="K32" s="28">
        <f>IF(OR($F32="",$J32=""),"",MAX(0,$F32-$J32))</f>
        <v/>
      </c>
      <c r="L32" s="21">
        <f>IF(OR($G32="",$D32=""),"",IFERROR(VLOOKUP($G32&amp;"|"&amp;$D32,'Parámetros'!$A$5:$G$104,5,FALSE),""))</f>
        <v/>
      </c>
      <c r="M32" s="29">
        <f>IF(OR($K32="",$L32=""),"",IFERROR($K32*$L32,""))</f>
        <v/>
      </c>
      <c r="N32" s="11">
        <f>IF($A32="","",IF(OR($G32="",$D32="",$F32="",$E32=""),"Completar entradas",IF($J32="","Revisar proveedor y servicio",IF(IFERROR(VLOOKUP($G32&amp;"|"&amp;$D32,'Parámetros'!$A$5:$G$104,7,FALSE),"")&lt;&gt;"Introducido","Comprobar el supuesto del proveedor",IF($K32&gt;0,"Comprobar cargo con el proveedor","Dentro del límite introducido")))))</f>
        <v/>
      </c>
    </row>
    <row r="33" ht="30" customHeight="1">
      <c r="A33" s="17" t="n"/>
      <c r="B33" s="17" t="n"/>
      <c r="C33" s="17" t="n"/>
      <c r="D33" s="17" t="n"/>
      <c r="E33" s="31" t="n"/>
      <c r="F33" s="32" t="n"/>
      <c r="G33" s="17" t="n"/>
      <c r="H33" s="17" t="n"/>
      <c r="I33" s="17" t="n"/>
      <c r="J33" s="26">
        <f>IF(OR($G33="",$D33=""),"",IFERROR(VLOOKUP($G33&amp;"|"&amp;$D33,'Parámetros'!$A$5:$G$104,4,FALSE),""))</f>
        <v/>
      </c>
      <c r="K33" s="26">
        <f>IF(OR($F33="",$J33=""),"",MAX(0,$F33-$J33))</f>
        <v/>
      </c>
      <c r="L33" s="20">
        <f>IF(OR($G33="",$D33=""),"",IFERROR(VLOOKUP($G33&amp;"|"&amp;$D33,'Parámetros'!$A$5:$G$104,5,FALSE),""))</f>
        <v/>
      </c>
      <c r="M33" s="27">
        <f>IF(OR($K33="",$L33=""),"",IFERROR($K33*$L33,""))</f>
        <v/>
      </c>
      <c r="N33" s="5">
        <f>IF($A33="","",IF(OR($G33="",$D33="",$F33="",$E33=""),"Completar entradas",IF($J33="","Revisar proveedor y servicio",IF(IFERROR(VLOOKUP($G33&amp;"|"&amp;$D33,'Parámetros'!$A$5:$G$104,7,FALSE),"")&lt;&gt;"Introducido","Comprobar el supuesto del proveedor",IF($K33&gt;0,"Comprobar cargo con el proveedor","Dentro del límite introducido")))))</f>
        <v/>
      </c>
    </row>
    <row r="34" ht="30" customHeight="1">
      <c r="A34" s="17" t="n"/>
      <c r="B34" s="17" t="n"/>
      <c r="C34" s="17" t="n"/>
      <c r="D34" s="17" t="n"/>
      <c r="E34" s="31" t="n"/>
      <c r="F34" s="32" t="n"/>
      <c r="G34" s="17" t="n"/>
      <c r="H34" s="17" t="n"/>
      <c r="I34" s="17" t="n"/>
      <c r="J34" s="28">
        <f>IF(OR($G34="",$D34=""),"",IFERROR(VLOOKUP($G34&amp;"|"&amp;$D34,'Parámetros'!$A$5:$G$104,4,FALSE),""))</f>
        <v/>
      </c>
      <c r="K34" s="28">
        <f>IF(OR($F34="",$J34=""),"",MAX(0,$F34-$J34))</f>
        <v/>
      </c>
      <c r="L34" s="21">
        <f>IF(OR($G34="",$D34=""),"",IFERROR(VLOOKUP($G34&amp;"|"&amp;$D34,'Parámetros'!$A$5:$G$104,5,FALSE),""))</f>
        <v/>
      </c>
      <c r="M34" s="29">
        <f>IF(OR($K34="",$L34=""),"",IFERROR($K34*$L34,""))</f>
        <v/>
      </c>
      <c r="N34" s="11">
        <f>IF($A34="","",IF(OR($G34="",$D34="",$F34="",$E34=""),"Completar entradas",IF($J34="","Revisar proveedor y servicio",IF(IFERROR(VLOOKUP($G34&amp;"|"&amp;$D34,'Parámetros'!$A$5:$G$104,7,FALSE),"")&lt;&gt;"Introducido","Comprobar el supuesto del proveedor",IF($K34&gt;0,"Comprobar cargo con el proveedor","Dentro del límite introducido")))))</f>
        <v/>
      </c>
    </row>
    <row r="35" ht="30" customHeight="1">
      <c r="A35" s="17" t="n"/>
      <c r="B35" s="17" t="n"/>
      <c r="C35" s="17" t="n"/>
      <c r="D35" s="17" t="n"/>
      <c r="E35" s="31" t="n"/>
      <c r="F35" s="32" t="n"/>
      <c r="G35" s="17" t="n"/>
      <c r="H35" s="17" t="n"/>
      <c r="I35" s="17" t="n"/>
      <c r="J35" s="26">
        <f>IF(OR($G35="",$D35=""),"",IFERROR(VLOOKUP($G35&amp;"|"&amp;$D35,'Parámetros'!$A$5:$G$104,4,FALSE),""))</f>
        <v/>
      </c>
      <c r="K35" s="26">
        <f>IF(OR($F35="",$J35=""),"",MAX(0,$F35-$J35))</f>
        <v/>
      </c>
      <c r="L35" s="20">
        <f>IF(OR($G35="",$D35=""),"",IFERROR(VLOOKUP($G35&amp;"|"&amp;$D35,'Parámetros'!$A$5:$G$104,5,FALSE),""))</f>
        <v/>
      </c>
      <c r="M35" s="27">
        <f>IF(OR($K35="",$L35=""),"",IFERROR($K35*$L35,""))</f>
        <v/>
      </c>
      <c r="N35" s="5">
        <f>IF($A35="","",IF(OR($G35="",$D35="",$F35="",$E35=""),"Completar entradas",IF($J35="","Revisar proveedor y servicio",IF(IFERROR(VLOOKUP($G35&amp;"|"&amp;$D35,'Parámetros'!$A$5:$G$104,7,FALSE),"")&lt;&gt;"Introducido","Comprobar el supuesto del proveedor",IF($K35&gt;0,"Comprobar cargo con el proveedor","Dentro del límite introducido")))))</f>
        <v/>
      </c>
    </row>
    <row r="36" ht="30" customHeight="1">
      <c r="A36" s="17" t="n"/>
      <c r="B36" s="17" t="n"/>
      <c r="C36" s="17" t="n"/>
      <c r="D36" s="17" t="n"/>
      <c r="E36" s="31" t="n"/>
      <c r="F36" s="32" t="n"/>
      <c r="G36" s="17" t="n"/>
      <c r="H36" s="17" t="n"/>
      <c r="I36" s="17" t="n"/>
      <c r="J36" s="28">
        <f>IF(OR($G36="",$D36=""),"",IFERROR(VLOOKUP($G36&amp;"|"&amp;$D36,'Parámetros'!$A$5:$G$104,4,FALSE),""))</f>
        <v/>
      </c>
      <c r="K36" s="28">
        <f>IF(OR($F36="",$J36=""),"",MAX(0,$F36-$J36))</f>
        <v/>
      </c>
      <c r="L36" s="21">
        <f>IF(OR($G36="",$D36=""),"",IFERROR(VLOOKUP($G36&amp;"|"&amp;$D36,'Parámetros'!$A$5:$G$104,5,FALSE),""))</f>
        <v/>
      </c>
      <c r="M36" s="29">
        <f>IF(OR($K36="",$L36=""),"",IFERROR($K36*$L36,""))</f>
        <v/>
      </c>
      <c r="N36" s="11">
        <f>IF($A36="","",IF(OR($G36="",$D36="",$F36="",$E36=""),"Completar entradas",IF($J36="","Revisar proveedor y servicio",IF(IFERROR(VLOOKUP($G36&amp;"|"&amp;$D36,'Parámetros'!$A$5:$G$104,7,FALSE),"")&lt;&gt;"Introducido","Comprobar el supuesto del proveedor",IF($K36&gt;0,"Comprobar cargo con el proveedor","Dentro del límite introducido")))))</f>
        <v/>
      </c>
    </row>
    <row r="37" ht="30" customHeight="1">
      <c r="A37" s="17" t="n"/>
      <c r="B37" s="17" t="n"/>
      <c r="C37" s="17" t="n"/>
      <c r="D37" s="17" t="n"/>
      <c r="E37" s="31" t="n"/>
      <c r="F37" s="32" t="n"/>
      <c r="G37" s="17" t="n"/>
      <c r="H37" s="17" t="n"/>
      <c r="I37" s="17" t="n"/>
      <c r="J37" s="26">
        <f>IF(OR($G37="",$D37=""),"",IFERROR(VLOOKUP($G37&amp;"|"&amp;$D37,'Parámetros'!$A$5:$G$104,4,FALSE),""))</f>
        <v/>
      </c>
      <c r="K37" s="26">
        <f>IF(OR($F37="",$J37=""),"",MAX(0,$F37-$J37))</f>
        <v/>
      </c>
      <c r="L37" s="20">
        <f>IF(OR($G37="",$D37=""),"",IFERROR(VLOOKUP($G37&amp;"|"&amp;$D37,'Parámetros'!$A$5:$G$104,5,FALSE),""))</f>
        <v/>
      </c>
      <c r="M37" s="27">
        <f>IF(OR($K37="",$L37=""),"",IFERROR($K37*$L37,""))</f>
        <v/>
      </c>
      <c r="N37" s="5">
        <f>IF($A37="","",IF(OR($G37="",$D37="",$F37="",$E37=""),"Completar entradas",IF($J37="","Revisar proveedor y servicio",IF(IFERROR(VLOOKUP($G37&amp;"|"&amp;$D37,'Parámetros'!$A$5:$G$104,7,FALSE),"")&lt;&gt;"Introducido","Comprobar el supuesto del proveedor",IF($K37&gt;0,"Comprobar cargo con el proveedor","Dentro del límite introducido")))))</f>
        <v/>
      </c>
    </row>
    <row r="38" ht="30" customHeight="1">
      <c r="A38" s="17" t="n"/>
      <c r="B38" s="17" t="n"/>
      <c r="C38" s="17" t="n"/>
      <c r="D38" s="17" t="n"/>
      <c r="E38" s="31" t="n"/>
      <c r="F38" s="32" t="n"/>
      <c r="G38" s="17" t="n"/>
      <c r="H38" s="17" t="n"/>
      <c r="I38" s="17" t="n"/>
      <c r="J38" s="28">
        <f>IF(OR($G38="",$D38=""),"",IFERROR(VLOOKUP($G38&amp;"|"&amp;$D38,'Parámetros'!$A$5:$G$104,4,FALSE),""))</f>
        <v/>
      </c>
      <c r="K38" s="28">
        <f>IF(OR($F38="",$J38=""),"",MAX(0,$F38-$J38))</f>
        <v/>
      </c>
      <c r="L38" s="21">
        <f>IF(OR($G38="",$D38=""),"",IFERROR(VLOOKUP($G38&amp;"|"&amp;$D38,'Parámetros'!$A$5:$G$104,5,FALSE),""))</f>
        <v/>
      </c>
      <c r="M38" s="29">
        <f>IF(OR($K38="",$L38=""),"",IFERROR($K38*$L38,""))</f>
        <v/>
      </c>
      <c r="N38" s="11">
        <f>IF($A38="","",IF(OR($G38="",$D38="",$F38="",$E38=""),"Completar entradas",IF($J38="","Revisar proveedor y servicio",IF(IFERROR(VLOOKUP($G38&amp;"|"&amp;$D38,'Parámetros'!$A$5:$G$104,7,FALSE),"")&lt;&gt;"Introducido","Comprobar el supuesto del proveedor",IF($K38&gt;0,"Comprobar cargo con el proveedor","Dentro del límite introducido")))))</f>
        <v/>
      </c>
    </row>
    <row r="39" ht="30" customHeight="1">
      <c r="A39" s="17" t="n"/>
      <c r="B39" s="17" t="n"/>
      <c r="C39" s="17" t="n"/>
      <c r="D39" s="17" t="n"/>
      <c r="E39" s="31" t="n"/>
      <c r="F39" s="32" t="n"/>
      <c r="G39" s="17" t="n"/>
      <c r="H39" s="17" t="n"/>
      <c r="I39" s="17" t="n"/>
      <c r="J39" s="26">
        <f>IF(OR($G39="",$D39=""),"",IFERROR(VLOOKUP($G39&amp;"|"&amp;$D39,'Parámetros'!$A$5:$G$104,4,FALSE),""))</f>
        <v/>
      </c>
      <c r="K39" s="26">
        <f>IF(OR($F39="",$J39=""),"",MAX(0,$F39-$J39))</f>
        <v/>
      </c>
      <c r="L39" s="20">
        <f>IF(OR($G39="",$D39=""),"",IFERROR(VLOOKUP($G39&amp;"|"&amp;$D39,'Parámetros'!$A$5:$G$104,5,FALSE),""))</f>
        <v/>
      </c>
      <c r="M39" s="27">
        <f>IF(OR($K39="",$L39=""),"",IFERROR($K39*$L39,""))</f>
        <v/>
      </c>
      <c r="N39" s="5">
        <f>IF($A39="","",IF(OR($G39="",$D39="",$F39="",$E39=""),"Completar entradas",IF($J39="","Revisar proveedor y servicio",IF(IFERROR(VLOOKUP($G39&amp;"|"&amp;$D39,'Parámetros'!$A$5:$G$104,7,FALSE),"")&lt;&gt;"Introducido","Comprobar el supuesto del proveedor",IF($K39&gt;0,"Comprobar cargo con el proveedor","Dentro del límite introducido")))))</f>
        <v/>
      </c>
    </row>
    <row r="40" ht="30" customHeight="1">
      <c r="A40" s="17" t="n"/>
      <c r="B40" s="17" t="n"/>
      <c r="C40" s="17" t="n"/>
      <c r="D40" s="17" t="n"/>
      <c r="E40" s="31" t="n"/>
      <c r="F40" s="32" t="n"/>
      <c r="G40" s="17" t="n"/>
      <c r="H40" s="17" t="n"/>
      <c r="I40" s="17" t="n"/>
      <c r="J40" s="28">
        <f>IF(OR($G40="",$D40=""),"",IFERROR(VLOOKUP($G40&amp;"|"&amp;$D40,'Parámetros'!$A$5:$G$104,4,FALSE),""))</f>
        <v/>
      </c>
      <c r="K40" s="28">
        <f>IF(OR($F40="",$J40=""),"",MAX(0,$F40-$J40))</f>
        <v/>
      </c>
      <c r="L40" s="21">
        <f>IF(OR($G40="",$D40=""),"",IFERROR(VLOOKUP($G40&amp;"|"&amp;$D40,'Parámetros'!$A$5:$G$104,5,FALSE),""))</f>
        <v/>
      </c>
      <c r="M40" s="29">
        <f>IF(OR($K40="",$L40=""),"",IFERROR($K40*$L40,""))</f>
        <v/>
      </c>
      <c r="N40" s="11">
        <f>IF($A40="","",IF(OR($G40="",$D40="",$F40="",$E40=""),"Completar entradas",IF($J40="","Revisar proveedor y servicio",IF(IFERROR(VLOOKUP($G40&amp;"|"&amp;$D40,'Parámetros'!$A$5:$G$104,7,FALSE),"")&lt;&gt;"Introducido","Comprobar el supuesto del proveedor",IF($K40&gt;0,"Comprobar cargo con el proveedor","Dentro del límite introducido")))))</f>
        <v/>
      </c>
    </row>
    <row r="41" ht="30" customHeight="1">
      <c r="A41" s="17" t="n"/>
      <c r="B41" s="17" t="n"/>
      <c r="C41" s="17" t="n"/>
      <c r="D41" s="17" t="n"/>
      <c r="E41" s="31" t="n"/>
      <c r="F41" s="32" t="n"/>
      <c r="G41" s="17" t="n"/>
      <c r="H41" s="17" t="n"/>
      <c r="I41" s="17" t="n"/>
      <c r="J41" s="26">
        <f>IF(OR($G41="",$D41=""),"",IFERROR(VLOOKUP($G41&amp;"|"&amp;$D41,'Parámetros'!$A$5:$G$104,4,FALSE),""))</f>
        <v/>
      </c>
      <c r="K41" s="26">
        <f>IF(OR($F41="",$J41=""),"",MAX(0,$F41-$J41))</f>
        <v/>
      </c>
      <c r="L41" s="20">
        <f>IF(OR($G41="",$D41=""),"",IFERROR(VLOOKUP($G41&amp;"|"&amp;$D41,'Parámetros'!$A$5:$G$104,5,FALSE),""))</f>
        <v/>
      </c>
      <c r="M41" s="27">
        <f>IF(OR($K41="",$L41=""),"",IFERROR($K41*$L41,""))</f>
        <v/>
      </c>
      <c r="N41" s="5">
        <f>IF($A41="","",IF(OR($G41="",$D41="",$F41="",$E41=""),"Completar entradas",IF($J41="","Revisar proveedor y servicio",IF(IFERROR(VLOOKUP($G41&amp;"|"&amp;$D41,'Parámetros'!$A$5:$G$104,7,FALSE),"")&lt;&gt;"Introducido","Comprobar el supuesto del proveedor",IF($K41&gt;0,"Comprobar cargo con el proveedor","Dentro del límite introducido")))))</f>
        <v/>
      </c>
    </row>
    <row r="42" ht="30" customHeight="1">
      <c r="A42" s="17" t="n"/>
      <c r="B42" s="17" t="n"/>
      <c r="C42" s="17" t="n"/>
      <c r="D42" s="17" t="n"/>
      <c r="E42" s="31" t="n"/>
      <c r="F42" s="32" t="n"/>
      <c r="G42" s="17" t="n"/>
      <c r="H42" s="17" t="n"/>
      <c r="I42" s="17" t="n"/>
      <c r="J42" s="28">
        <f>IF(OR($G42="",$D42=""),"",IFERROR(VLOOKUP($G42&amp;"|"&amp;$D42,'Parámetros'!$A$5:$G$104,4,FALSE),""))</f>
        <v/>
      </c>
      <c r="K42" s="28">
        <f>IF(OR($F42="",$J42=""),"",MAX(0,$F42-$J42))</f>
        <v/>
      </c>
      <c r="L42" s="21">
        <f>IF(OR($G42="",$D42=""),"",IFERROR(VLOOKUP($G42&amp;"|"&amp;$D42,'Parámetros'!$A$5:$G$104,5,FALSE),""))</f>
        <v/>
      </c>
      <c r="M42" s="29">
        <f>IF(OR($K42="",$L42=""),"",IFERROR($K42*$L42,""))</f>
        <v/>
      </c>
      <c r="N42" s="11">
        <f>IF($A42="","",IF(OR($G42="",$D42="",$F42="",$E42=""),"Completar entradas",IF($J42="","Revisar proveedor y servicio",IF(IFERROR(VLOOKUP($G42&amp;"|"&amp;$D42,'Parámetros'!$A$5:$G$104,7,FALSE),"")&lt;&gt;"Introducido","Comprobar el supuesto del proveedor",IF($K42&gt;0,"Comprobar cargo con el proveedor","Dentro del límite introducido")))))</f>
        <v/>
      </c>
    </row>
    <row r="43" ht="30" customHeight="1">
      <c r="A43" s="17" t="n"/>
      <c r="B43" s="17" t="n"/>
      <c r="C43" s="17" t="n"/>
      <c r="D43" s="17" t="n"/>
      <c r="E43" s="31" t="n"/>
      <c r="F43" s="32" t="n"/>
      <c r="G43" s="17" t="n"/>
      <c r="H43" s="17" t="n"/>
      <c r="I43" s="17" t="n"/>
      <c r="J43" s="26">
        <f>IF(OR($G43="",$D43=""),"",IFERROR(VLOOKUP($G43&amp;"|"&amp;$D43,'Parámetros'!$A$5:$G$104,4,FALSE),""))</f>
        <v/>
      </c>
      <c r="K43" s="26">
        <f>IF(OR($F43="",$J43=""),"",MAX(0,$F43-$J43))</f>
        <v/>
      </c>
      <c r="L43" s="20">
        <f>IF(OR($G43="",$D43=""),"",IFERROR(VLOOKUP($G43&amp;"|"&amp;$D43,'Parámetros'!$A$5:$G$104,5,FALSE),""))</f>
        <v/>
      </c>
      <c r="M43" s="27">
        <f>IF(OR($K43="",$L43=""),"",IFERROR($K43*$L43,""))</f>
        <v/>
      </c>
      <c r="N43" s="5">
        <f>IF($A43="","",IF(OR($G43="",$D43="",$F43="",$E43=""),"Completar entradas",IF($J43="","Revisar proveedor y servicio",IF(IFERROR(VLOOKUP($G43&amp;"|"&amp;$D43,'Parámetros'!$A$5:$G$104,7,FALSE),"")&lt;&gt;"Introducido","Comprobar el supuesto del proveedor",IF($K43&gt;0,"Comprobar cargo con el proveedor","Dentro del límite introducido")))))</f>
        <v/>
      </c>
    </row>
    <row r="44" ht="30" customHeight="1">
      <c r="A44" s="17" t="n"/>
      <c r="B44" s="17" t="n"/>
      <c r="C44" s="17" t="n"/>
      <c r="D44" s="17" t="n"/>
      <c r="E44" s="31" t="n"/>
      <c r="F44" s="32" t="n"/>
      <c r="G44" s="17" t="n"/>
      <c r="H44" s="17" t="n"/>
      <c r="I44" s="17" t="n"/>
      <c r="J44" s="28">
        <f>IF(OR($G44="",$D44=""),"",IFERROR(VLOOKUP($G44&amp;"|"&amp;$D44,'Parámetros'!$A$5:$G$104,4,FALSE),""))</f>
        <v/>
      </c>
      <c r="K44" s="28">
        <f>IF(OR($F44="",$J44=""),"",MAX(0,$F44-$J44))</f>
        <v/>
      </c>
      <c r="L44" s="21">
        <f>IF(OR($G44="",$D44=""),"",IFERROR(VLOOKUP($G44&amp;"|"&amp;$D44,'Parámetros'!$A$5:$G$104,5,FALSE),""))</f>
        <v/>
      </c>
      <c r="M44" s="29">
        <f>IF(OR($K44="",$L44=""),"",IFERROR($K44*$L44,""))</f>
        <v/>
      </c>
      <c r="N44" s="11">
        <f>IF($A44="","",IF(OR($G44="",$D44="",$F44="",$E44=""),"Completar entradas",IF($J44="","Revisar proveedor y servicio",IF(IFERROR(VLOOKUP($G44&amp;"|"&amp;$D44,'Parámetros'!$A$5:$G$104,7,FALSE),"")&lt;&gt;"Introducido","Comprobar el supuesto del proveedor",IF($K44&gt;0,"Comprobar cargo con el proveedor","Dentro del límite introducido")))))</f>
        <v/>
      </c>
    </row>
    <row r="45" ht="30" customHeight="1">
      <c r="A45" s="17" t="n"/>
      <c r="B45" s="17" t="n"/>
      <c r="C45" s="17" t="n"/>
      <c r="D45" s="17" t="n"/>
      <c r="E45" s="31" t="n"/>
      <c r="F45" s="32" t="n"/>
      <c r="G45" s="17" t="n"/>
      <c r="H45" s="17" t="n"/>
      <c r="I45" s="17" t="n"/>
      <c r="J45" s="26">
        <f>IF(OR($G45="",$D45=""),"",IFERROR(VLOOKUP($G45&amp;"|"&amp;$D45,'Parámetros'!$A$5:$G$104,4,FALSE),""))</f>
        <v/>
      </c>
      <c r="K45" s="26">
        <f>IF(OR($F45="",$J45=""),"",MAX(0,$F45-$J45))</f>
        <v/>
      </c>
      <c r="L45" s="20">
        <f>IF(OR($G45="",$D45=""),"",IFERROR(VLOOKUP($G45&amp;"|"&amp;$D45,'Parámetros'!$A$5:$G$104,5,FALSE),""))</f>
        <v/>
      </c>
      <c r="M45" s="27">
        <f>IF(OR($K45="",$L45=""),"",IFERROR($K45*$L45,""))</f>
        <v/>
      </c>
      <c r="N45" s="5">
        <f>IF($A45="","",IF(OR($G45="",$D45="",$F45="",$E45=""),"Completar entradas",IF($J45="","Revisar proveedor y servicio",IF(IFERROR(VLOOKUP($G45&amp;"|"&amp;$D45,'Parámetros'!$A$5:$G$104,7,FALSE),"")&lt;&gt;"Introducido","Comprobar el supuesto del proveedor",IF($K45&gt;0,"Comprobar cargo con el proveedor","Dentro del límite introducido")))))</f>
        <v/>
      </c>
    </row>
    <row r="46" ht="30" customHeight="1">
      <c r="A46" s="17" t="n"/>
      <c r="B46" s="17" t="n"/>
      <c r="C46" s="17" t="n"/>
      <c r="D46" s="17" t="n"/>
      <c r="E46" s="31" t="n"/>
      <c r="F46" s="32" t="n"/>
      <c r="G46" s="17" t="n"/>
      <c r="H46" s="17" t="n"/>
      <c r="I46" s="17" t="n"/>
      <c r="J46" s="28">
        <f>IF(OR($G46="",$D46=""),"",IFERROR(VLOOKUP($G46&amp;"|"&amp;$D46,'Parámetros'!$A$5:$G$104,4,FALSE),""))</f>
        <v/>
      </c>
      <c r="K46" s="28">
        <f>IF(OR($F46="",$J46=""),"",MAX(0,$F46-$J46))</f>
        <v/>
      </c>
      <c r="L46" s="21">
        <f>IF(OR($G46="",$D46=""),"",IFERROR(VLOOKUP($G46&amp;"|"&amp;$D46,'Parámetros'!$A$5:$G$104,5,FALSE),""))</f>
        <v/>
      </c>
      <c r="M46" s="29">
        <f>IF(OR($K46="",$L46=""),"",IFERROR($K46*$L46,""))</f>
        <v/>
      </c>
      <c r="N46" s="11">
        <f>IF($A46="","",IF(OR($G46="",$D46="",$F46="",$E46=""),"Completar entradas",IF($J46="","Revisar proveedor y servicio",IF(IFERROR(VLOOKUP($G46&amp;"|"&amp;$D46,'Parámetros'!$A$5:$G$104,7,FALSE),"")&lt;&gt;"Introducido","Comprobar el supuesto del proveedor",IF($K46&gt;0,"Comprobar cargo con el proveedor","Dentro del límite introducido")))))</f>
        <v/>
      </c>
    </row>
    <row r="47" ht="30" customHeight="1">
      <c r="A47" s="17" t="n"/>
      <c r="B47" s="17" t="n"/>
      <c r="C47" s="17" t="n"/>
      <c r="D47" s="17" t="n"/>
      <c r="E47" s="31" t="n"/>
      <c r="F47" s="32" t="n"/>
      <c r="G47" s="17" t="n"/>
      <c r="H47" s="17" t="n"/>
      <c r="I47" s="17" t="n"/>
      <c r="J47" s="26">
        <f>IF(OR($G47="",$D47=""),"",IFERROR(VLOOKUP($G47&amp;"|"&amp;$D47,'Parámetros'!$A$5:$G$104,4,FALSE),""))</f>
        <v/>
      </c>
      <c r="K47" s="26">
        <f>IF(OR($F47="",$J47=""),"",MAX(0,$F47-$J47))</f>
        <v/>
      </c>
      <c r="L47" s="20">
        <f>IF(OR($G47="",$D47=""),"",IFERROR(VLOOKUP($G47&amp;"|"&amp;$D47,'Parámetros'!$A$5:$G$104,5,FALSE),""))</f>
        <v/>
      </c>
      <c r="M47" s="27">
        <f>IF(OR($K47="",$L47=""),"",IFERROR($K47*$L47,""))</f>
        <v/>
      </c>
      <c r="N47" s="5">
        <f>IF($A47="","",IF(OR($G47="",$D47="",$F47="",$E47=""),"Completar entradas",IF($J47="","Revisar proveedor y servicio",IF(IFERROR(VLOOKUP($G47&amp;"|"&amp;$D47,'Parámetros'!$A$5:$G$104,7,FALSE),"")&lt;&gt;"Introducido","Comprobar el supuesto del proveedor",IF($K47&gt;0,"Comprobar cargo con el proveedor","Dentro del límite introducido")))))</f>
        <v/>
      </c>
    </row>
    <row r="48" ht="30" customHeight="1">
      <c r="A48" s="17" t="n"/>
      <c r="B48" s="17" t="n"/>
      <c r="C48" s="17" t="n"/>
      <c r="D48" s="17" t="n"/>
      <c r="E48" s="31" t="n"/>
      <c r="F48" s="32" t="n"/>
      <c r="G48" s="17" t="n"/>
      <c r="H48" s="17" t="n"/>
      <c r="I48" s="17" t="n"/>
      <c r="J48" s="28">
        <f>IF(OR($G48="",$D48=""),"",IFERROR(VLOOKUP($G48&amp;"|"&amp;$D48,'Parámetros'!$A$5:$G$104,4,FALSE),""))</f>
        <v/>
      </c>
      <c r="K48" s="28">
        <f>IF(OR($F48="",$J48=""),"",MAX(0,$F48-$J48))</f>
        <v/>
      </c>
      <c r="L48" s="21">
        <f>IF(OR($G48="",$D48=""),"",IFERROR(VLOOKUP($G48&amp;"|"&amp;$D48,'Parámetros'!$A$5:$G$104,5,FALSE),""))</f>
        <v/>
      </c>
      <c r="M48" s="29">
        <f>IF(OR($K48="",$L48=""),"",IFERROR($K48*$L48,""))</f>
        <v/>
      </c>
      <c r="N48" s="11">
        <f>IF($A48="","",IF(OR($G48="",$D48="",$F48="",$E48=""),"Completar entradas",IF($J48="","Revisar proveedor y servicio",IF(IFERROR(VLOOKUP($G48&amp;"|"&amp;$D48,'Parámetros'!$A$5:$G$104,7,FALSE),"")&lt;&gt;"Introducido","Comprobar el supuesto del proveedor",IF($K48&gt;0,"Comprobar cargo con el proveedor","Dentro del límite introducido")))))</f>
        <v/>
      </c>
    </row>
    <row r="49" ht="30" customHeight="1">
      <c r="A49" s="17" t="n"/>
      <c r="B49" s="17" t="n"/>
      <c r="C49" s="17" t="n"/>
      <c r="D49" s="17" t="n"/>
      <c r="E49" s="31" t="n"/>
      <c r="F49" s="32" t="n"/>
      <c r="G49" s="17" t="n"/>
      <c r="H49" s="17" t="n"/>
      <c r="I49" s="17" t="n"/>
      <c r="J49" s="26">
        <f>IF(OR($G49="",$D49=""),"",IFERROR(VLOOKUP($G49&amp;"|"&amp;$D49,'Parámetros'!$A$5:$G$104,4,FALSE),""))</f>
        <v/>
      </c>
      <c r="K49" s="26">
        <f>IF(OR($F49="",$J49=""),"",MAX(0,$F49-$J49))</f>
        <v/>
      </c>
      <c r="L49" s="20">
        <f>IF(OR($G49="",$D49=""),"",IFERROR(VLOOKUP($G49&amp;"|"&amp;$D49,'Parámetros'!$A$5:$G$104,5,FALSE),""))</f>
        <v/>
      </c>
      <c r="M49" s="27">
        <f>IF(OR($K49="",$L49=""),"",IFERROR($K49*$L49,""))</f>
        <v/>
      </c>
      <c r="N49" s="5">
        <f>IF($A49="","",IF(OR($G49="",$D49="",$F49="",$E49=""),"Completar entradas",IF($J49="","Revisar proveedor y servicio",IF(IFERROR(VLOOKUP($G49&amp;"|"&amp;$D49,'Parámetros'!$A$5:$G$104,7,FALSE),"")&lt;&gt;"Introducido","Comprobar el supuesto del proveedor",IF($K49&gt;0,"Comprobar cargo con el proveedor","Dentro del límite introducido")))))</f>
        <v/>
      </c>
    </row>
    <row r="50" ht="30" customHeight="1">
      <c r="A50" s="17" t="n"/>
      <c r="B50" s="17" t="n"/>
      <c r="C50" s="17" t="n"/>
      <c r="D50" s="17" t="n"/>
      <c r="E50" s="31" t="n"/>
      <c r="F50" s="32" t="n"/>
      <c r="G50" s="17" t="n"/>
      <c r="H50" s="17" t="n"/>
      <c r="I50" s="17" t="n"/>
      <c r="J50" s="28">
        <f>IF(OR($G50="",$D50=""),"",IFERROR(VLOOKUP($G50&amp;"|"&amp;$D50,'Parámetros'!$A$5:$G$104,4,FALSE),""))</f>
        <v/>
      </c>
      <c r="K50" s="28">
        <f>IF(OR($F50="",$J50=""),"",MAX(0,$F50-$J50))</f>
        <v/>
      </c>
      <c r="L50" s="21">
        <f>IF(OR($G50="",$D50=""),"",IFERROR(VLOOKUP($G50&amp;"|"&amp;$D50,'Parámetros'!$A$5:$G$104,5,FALSE),""))</f>
        <v/>
      </c>
      <c r="M50" s="29">
        <f>IF(OR($K50="",$L50=""),"",IFERROR($K50*$L50,""))</f>
        <v/>
      </c>
      <c r="N50" s="11">
        <f>IF($A50="","",IF(OR($G50="",$D50="",$F50="",$E50=""),"Completar entradas",IF($J50="","Revisar proveedor y servicio",IF(IFERROR(VLOOKUP($G50&amp;"|"&amp;$D50,'Parámetros'!$A$5:$G$104,7,FALSE),"")&lt;&gt;"Introducido","Comprobar el supuesto del proveedor",IF($K50&gt;0,"Comprobar cargo con el proveedor","Dentro del límite introducido")))))</f>
        <v/>
      </c>
    </row>
    <row r="51" ht="30" customHeight="1">
      <c r="A51" s="17" t="n"/>
      <c r="B51" s="17" t="n"/>
      <c r="C51" s="17" t="n"/>
      <c r="D51" s="17" t="n"/>
      <c r="E51" s="31" t="n"/>
      <c r="F51" s="32" t="n"/>
      <c r="G51" s="17" t="n"/>
      <c r="H51" s="17" t="n"/>
      <c r="I51" s="17" t="n"/>
      <c r="J51" s="26">
        <f>IF(OR($G51="",$D51=""),"",IFERROR(VLOOKUP($G51&amp;"|"&amp;$D51,'Parámetros'!$A$5:$G$104,4,FALSE),""))</f>
        <v/>
      </c>
      <c r="K51" s="26">
        <f>IF(OR($F51="",$J51=""),"",MAX(0,$F51-$J51))</f>
        <v/>
      </c>
      <c r="L51" s="20">
        <f>IF(OR($G51="",$D51=""),"",IFERROR(VLOOKUP($G51&amp;"|"&amp;$D51,'Parámetros'!$A$5:$G$104,5,FALSE),""))</f>
        <v/>
      </c>
      <c r="M51" s="27">
        <f>IF(OR($K51="",$L51=""),"",IFERROR($K51*$L51,""))</f>
        <v/>
      </c>
      <c r="N51" s="5">
        <f>IF($A51="","",IF(OR($G51="",$D51="",$F51="",$E51=""),"Completar entradas",IF($J51="","Revisar proveedor y servicio",IF(IFERROR(VLOOKUP($G51&amp;"|"&amp;$D51,'Parámetros'!$A$5:$G$104,7,FALSE),"")&lt;&gt;"Introducido","Comprobar el supuesto del proveedor",IF($K51&gt;0,"Comprobar cargo con el proveedor","Dentro del límite introducido")))))</f>
        <v/>
      </c>
    </row>
    <row r="52" ht="30" customHeight="1">
      <c r="A52" s="17" t="n"/>
      <c r="B52" s="17" t="n"/>
      <c r="C52" s="17" t="n"/>
      <c r="D52" s="17" t="n"/>
      <c r="E52" s="31" t="n"/>
      <c r="F52" s="32" t="n"/>
      <c r="G52" s="17" t="n"/>
      <c r="H52" s="17" t="n"/>
      <c r="I52" s="17" t="n"/>
      <c r="J52" s="28">
        <f>IF(OR($G52="",$D52=""),"",IFERROR(VLOOKUP($G52&amp;"|"&amp;$D52,'Parámetros'!$A$5:$G$104,4,FALSE),""))</f>
        <v/>
      </c>
      <c r="K52" s="28">
        <f>IF(OR($F52="",$J52=""),"",MAX(0,$F52-$J52))</f>
        <v/>
      </c>
      <c r="L52" s="21">
        <f>IF(OR($G52="",$D52=""),"",IFERROR(VLOOKUP($G52&amp;"|"&amp;$D52,'Parámetros'!$A$5:$G$104,5,FALSE),""))</f>
        <v/>
      </c>
      <c r="M52" s="29">
        <f>IF(OR($K52="",$L52=""),"",IFERROR($K52*$L52,""))</f>
        <v/>
      </c>
      <c r="N52" s="11">
        <f>IF($A52="","",IF(OR($G52="",$D52="",$F52="",$E52=""),"Completar entradas",IF($J52="","Revisar proveedor y servicio",IF(IFERROR(VLOOKUP($G52&amp;"|"&amp;$D52,'Parámetros'!$A$5:$G$104,7,FALSE),"")&lt;&gt;"Introducido","Comprobar el supuesto del proveedor",IF($K52&gt;0,"Comprobar cargo con el proveedor","Dentro del límite introducido")))))</f>
        <v/>
      </c>
    </row>
    <row r="53" ht="30" customHeight="1">
      <c r="A53" s="17" t="n"/>
      <c r="B53" s="17" t="n"/>
      <c r="C53" s="17" t="n"/>
      <c r="D53" s="17" t="n"/>
      <c r="E53" s="31" t="n"/>
      <c r="F53" s="32" t="n"/>
      <c r="G53" s="17" t="n"/>
      <c r="H53" s="17" t="n"/>
      <c r="I53" s="17" t="n"/>
      <c r="J53" s="26">
        <f>IF(OR($G53="",$D53=""),"",IFERROR(VLOOKUP($G53&amp;"|"&amp;$D53,'Parámetros'!$A$5:$G$104,4,FALSE),""))</f>
        <v/>
      </c>
      <c r="K53" s="26">
        <f>IF(OR($F53="",$J53=""),"",MAX(0,$F53-$J53))</f>
        <v/>
      </c>
      <c r="L53" s="20">
        <f>IF(OR($G53="",$D53=""),"",IFERROR(VLOOKUP($G53&amp;"|"&amp;$D53,'Parámetros'!$A$5:$G$104,5,FALSE),""))</f>
        <v/>
      </c>
      <c r="M53" s="27">
        <f>IF(OR($K53="",$L53=""),"",IFERROR($K53*$L53,""))</f>
        <v/>
      </c>
      <c r="N53" s="5">
        <f>IF($A53="","",IF(OR($G53="",$D53="",$F53="",$E53=""),"Completar entradas",IF($J53="","Revisar proveedor y servicio",IF(IFERROR(VLOOKUP($G53&amp;"|"&amp;$D53,'Parámetros'!$A$5:$G$104,7,FALSE),"")&lt;&gt;"Introducido","Comprobar el supuesto del proveedor",IF($K53&gt;0,"Comprobar cargo con el proveedor","Dentro del límite introducido")))))</f>
        <v/>
      </c>
    </row>
    <row r="54" ht="30" customHeight="1">
      <c r="A54" s="17" t="n"/>
      <c r="B54" s="17" t="n"/>
      <c r="C54" s="17" t="n"/>
      <c r="D54" s="17" t="n"/>
      <c r="E54" s="31" t="n"/>
      <c r="F54" s="32" t="n"/>
      <c r="G54" s="17" t="n"/>
      <c r="H54" s="17" t="n"/>
      <c r="I54" s="17" t="n"/>
      <c r="J54" s="28">
        <f>IF(OR($G54="",$D54=""),"",IFERROR(VLOOKUP($G54&amp;"|"&amp;$D54,'Parámetros'!$A$5:$G$104,4,FALSE),""))</f>
        <v/>
      </c>
      <c r="K54" s="28">
        <f>IF(OR($F54="",$J54=""),"",MAX(0,$F54-$J54))</f>
        <v/>
      </c>
      <c r="L54" s="21">
        <f>IF(OR($G54="",$D54=""),"",IFERROR(VLOOKUP($G54&amp;"|"&amp;$D54,'Parámetros'!$A$5:$G$104,5,FALSE),""))</f>
        <v/>
      </c>
      <c r="M54" s="29">
        <f>IF(OR($K54="",$L54=""),"",IFERROR($K54*$L54,""))</f>
        <v/>
      </c>
      <c r="N54" s="11">
        <f>IF($A54="","",IF(OR($G54="",$D54="",$F54="",$E54=""),"Completar entradas",IF($J54="","Revisar proveedor y servicio",IF(IFERROR(VLOOKUP($G54&amp;"|"&amp;$D54,'Parámetros'!$A$5:$G$104,7,FALSE),"")&lt;&gt;"Introducido","Comprobar el supuesto del proveedor",IF($K54&gt;0,"Comprobar cargo con el proveedor","Dentro del límite introducido")))))</f>
        <v/>
      </c>
    </row>
    <row r="55" ht="30" customHeight="1">
      <c r="A55" s="17" t="n"/>
      <c r="B55" s="17" t="n"/>
      <c r="C55" s="17" t="n"/>
      <c r="D55" s="17" t="n"/>
      <c r="E55" s="31" t="n"/>
      <c r="F55" s="32" t="n"/>
      <c r="G55" s="17" t="n"/>
      <c r="H55" s="17" t="n"/>
      <c r="I55" s="17" t="n"/>
      <c r="J55" s="26">
        <f>IF(OR($G55="",$D55=""),"",IFERROR(VLOOKUP($G55&amp;"|"&amp;$D55,'Parámetros'!$A$5:$G$104,4,FALSE),""))</f>
        <v/>
      </c>
      <c r="K55" s="26">
        <f>IF(OR($F55="",$J55=""),"",MAX(0,$F55-$J55))</f>
        <v/>
      </c>
      <c r="L55" s="20">
        <f>IF(OR($G55="",$D55=""),"",IFERROR(VLOOKUP($G55&amp;"|"&amp;$D55,'Parámetros'!$A$5:$G$104,5,FALSE),""))</f>
        <v/>
      </c>
      <c r="M55" s="27">
        <f>IF(OR($K55="",$L55=""),"",IFERROR($K55*$L55,""))</f>
        <v/>
      </c>
      <c r="N55" s="5">
        <f>IF($A55="","",IF(OR($G55="",$D55="",$F55="",$E55=""),"Completar entradas",IF($J55="","Revisar proveedor y servicio",IF(IFERROR(VLOOKUP($G55&amp;"|"&amp;$D55,'Parámetros'!$A$5:$G$104,7,FALSE),"")&lt;&gt;"Introducido","Comprobar el supuesto del proveedor",IF($K55&gt;0,"Comprobar cargo con el proveedor","Dentro del límite introducido")))))</f>
        <v/>
      </c>
    </row>
    <row r="56" ht="30" customHeight="1">
      <c r="A56" s="17" t="n"/>
      <c r="B56" s="17" t="n"/>
      <c r="C56" s="17" t="n"/>
      <c r="D56" s="17" t="n"/>
      <c r="E56" s="31" t="n"/>
      <c r="F56" s="32" t="n"/>
      <c r="G56" s="17" t="n"/>
      <c r="H56" s="17" t="n"/>
      <c r="I56" s="17" t="n"/>
      <c r="J56" s="28">
        <f>IF(OR($G56="",$D56=""),"",IFERROR(VLOOKUP($G56&amp;"|"&amp;$D56,'Parámetros'!$A$5:$G$104,4,FALSE),""))</f>
        <v/>
      </c>
      <c r="K56" s="28">
        <f>IF(OR($F56="",$J56=""),"",MAX(0,$F56-$J56))</f>
        <v/>
      </c>
      <c r="L56" s="21">
        <f>IF(OR($G56="",$D56=""),"",IFERROR(VLOOKUP($G56&amp;"|"&amp;$D56,'Parámetros'!$A$5:$G$104,5,FALSE),""))</f>
        <v/>
      </c>
      <c r="M56" s="29">
        <f>IF(OR($K56="",$L56=""),"",IFERROR($K56*$L56,""))</f>
        <v/>
      </c>
      <c r="N56" s="11">
        <f>IF($A56="","",IF(OR($G56="",$D56="",$F56="",$E56=""),"Completar entradas",IF($J56="","Revisar proveedor y servicio",IF(IFERROR(VLOOKUP($G56&amp;"|"&amp;$D56,'Parámetros'!$A$5:$G$104,7,FALSE),"")&lt;&gt;"Introducido","Comprobar el supuesto del proveedor",IF($K56&gt;0,"Comprobar cargo con el proveedor","Dentro del límite introducido")))))</f>
        <v/>
      </c>
    </row>
    <row r="57" ht="30" customHeight="1">
      <c r="A57" s="17" t="n"/>
      <c r="B57" s="17" t="n"/>
      <c r="C57" s="17" t="n"/>
      <c r="D57" s="17" t="n"/>
      <c r="E57" s="31" t="n"/>
      <c r="F57" s="32" t="n"/>
      <c r="G57" s="17" t="n"/>
      <c r="H57" s="17" t="n"/>
      <c r="I57" s="17" t="n"/>
      <c r="J57" s="26">
        <f>IF(OR($G57="",$D57=""),"",IFERROR(VLOOKUP($G57&amp;"|"&amp;$D57,'Parámetros'!$A$5:$G$104,4,FALSE),""))</f>
        <v/>
      </c>
      <c r="K57" s="26">
        <f>IF(OR($F57="",$J57=""),"",MAX(0,$F57-$J57))</f>
        <v/>
      </c>
      <c r="L57" s="20">
        <f>IF(OR($G57="",$D57=""),"",IFERROR(VLOOKUP($G57&amp;"|"&amp;$D57,'Parámetros'!$A$5:$G$104,5,FALSE),""))</f>
        <v/>
      </c>
      <c r="M57" s="27">
        <f>IF(OR($K57="",$L57=""),"",IFERROR($K57*$L57,""))</f>
        <v/>
      </c>
      <c r="N57" s="5">
        <f>IF($A57="","",IF(OR($G57="",$D57="",$F57="",$E57=""),"Completar entradas",IF($J57="","Revisar proveedor y servicio",IF(IFERROR(VLOOKUP($G57&amp;"|"&amp;$D57,'Parámetros'!$A$5:$G$104,7,FALSE),"")&lt;&gt;"Introducido","Comprobar el supuesto del proveedor",IF($K57&gt;0,"Comprobar cargo con el proveedor","Dentro del límite introducido")))))</f>
        <v/>
      </c>
    </row>
    <row r="58" ht="30" customHeight="1">
      <c r="A58" s="17" t="n"/>
      <c r="B58" s="17" t="n"/>
      <c r="C58" s="17" t="n"/>
      <c r="D58" s="17" t="n"/>
      <c r="E58" s="31" t="n"/>
      <c r="F58" s="32" t="n"/>
      <c r="G58" s="17" t="n"/>
      <c r="H58" s="17" t="n"/>
      <c r="I58" s="17" t="n"/>
      <c r="J58" s="28">
        <f>IF(OR($G58="",$D58=""),"",IFERROR(VLOOKUP($G58&amp;"|"&amp;$D58,'Parámetros'!$A$5:$G$104,4,FALSE),""))</f>
        <v/>
      </c>
      <c r="K58" s="28">
        <f>IF(OR($F58="",$J58=""),"",MAX(0,$F58-$J58))</f>
        <v/>
      </c>
      <c r="L58" s="21">
        <f>IF(OR($G58="",$D58=""),"",IFERROR(VLOOKUP($G58&amp;"|"&amp;$D58,'Parámetros'!$A$5:$G$104,5,FALSE),""))</f>
        <v/>
      </c>
      <c r="M58" s="29">
        <f>IF(OR($K58="",$L58=""),"",IFERROR($K58*$L58,""))</f>
        <v/>
      </c>
      <c r="N58" s="11">
        <f>IF($A58="","",IF(OR($G58="",$D58="",$F58="",$E58=""),"Completar entradas",IF($J58="","Revisar proveedor y servicio",IF(IFERROR(VLOOKUP($G58&amp;"|"&amp;$D58,'Parámetros'!$A$5:$G$104,7,FALSE),"")&lt;&gt;"Introducido","Comprobar el supuesto del proveedor",IF($K58&gt;0,"Comprobar cargo con el proveedor","Dentro del límite introducido")))))</f>
        <v/>
      </c>
    </row>
    <row r="59" ht="30" customHeight="1">
      <c r="A59" s="17" t="n"/>
      <c r="B59" s="17" t="n"/>
      <c r="C59" s="17" t="n"/>
      <c r="D59" s="17" t="n"/>
      <c r="E59" s="31" t="n"/>
      <c r="F59" s="32" t="n"/>
      <c r="G59" s="17" t="n"/>
      <c r="H59" s="17" t="n"/>
      <c r="I59" s="17" t="n"/>
      <c r="J59" s="26">
        <f>IF(OR($G59="",$D59=""),"",IFERROR(VLOOKUP($G59&amp;"|"&amp;$D59,'Parámetros'!$A$5:$G$104,4,FALSE),""))</f>
        <v/>
      </c>
      <c r="K59" s="26">
        <f>IF(OR($F59="",$J59=""),"",MAX(0,$F59-$J59))</f>
        <v/>
      </c>
      <c r="L59" s="20">
        <f>IF(OR($G59="",$D59=""),"",IFERROR(VLOOKUP($G59&amp;"|"&amp;$D59,'Parámetros'!$A$5:$G$104,5,FALSE),""))</f>
        <v/>
      </c>
      <c r="M59" s="27">
        <f>IF(OR($K59="",$L59=""),"",IFERROR($K59*$L59,""))</f>
        <v/>
      </c>
      <c r="N59" s="5">
        <f>IF($A59="","",IF(OR($G59="",$D59="",$F59="",$E59=""),"Completar entradas",IF($J59="","Revisar proveedor y servicio",IF(IFERROR(VLOOKUP($G59&amp;"|"&amp;$D59,'Parámetros'!$A$5:$G$104,7,FALSE),"")&lt;&gt;"Introducido","Comprobar el supuesto del proveedor",IF($K59&gt;0,"Comprobar cargo con el proveedor","Dentro del límite introducido")))))</f>
        <v/>
      </c>
    </row>
    <row r="60" ht="30" customHeight="1">
      <c r="A60" s="17" t="n"/>
      <c r="B60" s="17" t="n"/>
      <c r="C60" s="17" t="n"/>
      <c r="D60" s="17" t="n"/>
      <c r="E60" s="31" t="n"/>
      <c r="F60" s="32" t="n"/>
      <c r="G60" s="17" t="n"/>
      <c r="H60" s="17" t="n"/>
      <c r="I60" s="17" t="n"/>
      <c r="J60" s="28">
        <f>IF(OR($G60="",$D60=""),"",IFERROR(VLOOKUP($G60&amp;"|"&amp;$D60,'Parámetros'!$A$5:$G$104,4,FALSE),""))</f>
        <v/>
      </c>
      <c r="K60" s="28">
        <f>IF(OR($F60="",$J60=""),"",MAX(0,$F60-$J60))</f>
        <v/>
      </c>
      <c r="L60" s="21">
        <f>IF(OR($G60="",$D60=""),"",IFERROR(VLOOKUP($G60&amp;"|"&amp;$D60,'Parámetros'!$A$5:$G$104,5,FALSE),""))</f>
        <v/>
      </c>
      <c r="M60" s="29">
        <f>IF(OR($K60="",$L60=""),"",IFERROR($K60*$L60,""))</f>
        <v/>
      </c>
      <c r="N60" s="11">
        <f>IF($A60="","",IF(OR($G60="",$D60="",$F60="",$E60=""),"Completar entradas",IF($J60="","Revisar proveedor y servicio",IF(IFERROR(VLOOKUP($G60&amp;"|"&amp;$D60,'Parámetros'!$A$5:$G$104,7,FALSE),"")&lt;&gt;"Introducido","Comprobar el supuesto del proveedor",IF($K60&gt;0,"Comprobar cargo con el proveedor","Dentro del límite introducido")))))</f>
        <v/>
      </c>
    </row>
    <row r="61" ht="30" customHeight="1">
      <c r="A61" s="17" t="n"/>
      <c r="B61" s="17" t="n"/>
      <c r="C61" s="17" t="n"/>
      <c r="D61" s="17" t="n"/>
      <c r="E61" s="31" t="n"/>
      <c r="F61" s="32" t="n"/>
      <c r="G61" s="17" t="n"/>
      <c r="H61" s="17" t="n"/>
      <c r="I61" s="17" t="n"/>
      <c r="J61" s="26">
        <f>IF(OR($G61="",$D61=""),"",IFERROR(VLOOKUP($G61&amp;"|"&amp;$D61,'Parámetros'!$A$5:$G$104,4,FALSE),""))</f>
        <v/>
      </c>
      <c r="K61" s="26">
        <f>IF(OR($F61="",$J61=""),"",MAX(0,$F61-$J61))</f>
        <v/>
      </c>
      <c r="L61" s="20">
        <f>IF(OR($G61="",$D61=""),"",IFERROR(VLOOKUP($G61&amp;"|"&amp;$D61,'Parámetros'!$A$5:$G$104,5,FALSE),""))</f>
        <v/>
      </c>
      <c r="M61" s="27">
        <f>IF(OR($K61="",$L61=""),"",IFERROR($K61*$L61,""))</f>
        <v/>
      </c>
      <c r="N61" s="5">
        <f>IF($A61="","",IF(OR($G61="",$D61="",$F61="",$E61=""),"Completar entradas",IF($J61="","Revisar proveedor y servicio",IF(IFERROR(VLOOKUP($G61&amp;"|"&amp;$D61,'Parámetros'!$A$5:$G$104,7,FALSE),"")&lt;&gt;"Introducido","Comprobar el supuesto del proveedor",IF($K61&gt;0,"Comprobar cargo con el proveedor","Dentro del límite introducido")))))</f>
        <v/>
      </c>
    </row>
    <row r="62" ht="30" customHeight="1">
      <c r="A62" s="17" t="n"/>
      <c r="B62" s="17" t="n"/>
      <c r="C62" s="17" t="n"/>
      <c r="D62" s="17" t="n"/>
      <c r="E62" s="31" t="n"/>
      <c r="F62" s="32" t="n"/>
      <c r="G62" s="17" t="n"/>
      <c r="H62" s="17" t="n"/>
      <c r="I62" s="17" t="n"/>
      <c r="J62" s="28">
        <f>IF(OR($G62="",$D62=""),"",IFERROR(VLOOKUP($G62&amp;"|"&amp;$D62,'Parámetros'!$A$5:$G$104,4,FALSE),""))</f>
        <v/>
      </c>
      <c r="K62" s="28">
        <f>IF(OR($F62="",$J62=""),"",MAX(0,$F62-$J62))</f>
        <v/>
      </c>
      <c r="L62" s="21">
        <f>IF(OR($G62="",$D62=""),"",IFERROR(VLOOKUP($G62&amp;"|"&amp;$D62,'Parámetros'!$A$5:$G$104,5,FALSE),""))</f>
        <v/>
      </c>
      <c r="M62" s="29">
        <f>IF(OR($K62="",$L62=""),"",IFERROR($K62*$L62,""))</f>
        <v/>
      </c>
      <c r="N62" s="11">
        <f>IF($A62="","",IF(OR($G62="",$D62="",$F62="",$E62=""),"Completar entradas",IF($J62="","Revisar proveedor y servicio",IF(IFERROR(VLOOKUP($G62&amp;"|"&amp;$D62,'Parámetros'!$A$5:$G$104,7,FALSE),"")&lt;&gt;"Introducido","Comprobar el supuesto del proveedor",IF($K62&gt;0,"Comprobar cargo con el proveedor","Dentro del límite introducido")))))</f>
        <v/>
      </c>
    </row>
    <row r="63" ht="30" customHeight="1">
      <c r="A63" s="17" t="n"/>
      <c r="B63" s="17" t="n"/>
      <c r="C63" s="17" t="n"/>
      <c r="D63" s="17" t="n"/>
      <c r="E63" s="31" t="n"/>
      <c r="F63" s="32" t="n"/>
      <c r="G63" s="17" t="n"/>
      <c r="H63" s="17" t="n"/>
      <c r="I63" s="17" t="n"/>
      <c r="J63" s="26">
        <f>IF(OR($G63="",$D63=""),"",IFERROR(VLOOKUP($G63&amp;"|"&amp;$D63,'Parámetros'!$A$5:$G$104,4,FALSE),""))</f>
        <v/>
      </c>
      <c r="K63" s="26">
        <f>IF(OR($F63="",$J63=""),"",MAX(0,$F63-$J63))</f>
        <v/>
      </c>
      <c r="L63" s="20">
        <f>IF(OR($G63="",$D63=""),"",IFERROR(VLOOKUP($G63&amp;"|"&amp;$D63,'Parámetros'!$A$5:$G$104,5,FALSE),""))</f>
        <v/>
      </c>
      <c r="M63" s="27">
        <f>IF(OR($K63="",$L63=""),"",IFERROR($K63*$L63,""))</f>
        <v/>
      </c>
      <c r="N63" s="5">
        <f>IF($A63="","",IF(OR($G63="",$D63="",$F63="",$E63=""),"Completar entradas",IF($J63="","Revisar proveedor y servicio",IF(IFERROR(VLOOKUP($G63&amp;"|"&amp;$D63,'Parámetros'!$A$5:$G$104,7,FALSE),"")&lt;&gt;"Introducido","Comprobar el supuesto del proveedor",IF($K63&gt;0,"Comprobar cargo con el proveedor","Dentro del límite introducido")))))</f>
        <v/>
      </c>
    </row>
    <row r="64" ht="30" customHeight="1">
      <c r="A64" s="17" t="n"/>
      <c r="B64" s="17" t="n"/>
      <c r="C64" s="17" t="n"/>
      <c r="D64" s="17" t="n"/>
      <c r="E64" s="31" t="n"/>
      <c r="F64" s="32" t="n"/>
      <c r="G64" s="17" t="n"/>
      <c r="H64" s="17" t="n"/>
      <c r="I64" s="17" t="n"/>
      <c r="J64" s="28">
        <f>IF(OR($G64="",$D64=""),"",IFERROR(VLOOKUP($G64&amp;"|"&amp;$D64,'Parámetros'!$A$5:$G$104,4,FALSE),""))</f>
        <v/>
      </c>
      <c r="K64" s="28">
        <f>IF(OR($F64="",$J64=""),"",MAX(0,$F64-$J64))</f>
        <v/>
      </c>
      <c r="L64" s="21">
        <f>IF(OR($G64="",$D64=""),"",IFERROR(VLOOKUP($G64&amp;"|"&amp;$D64,'Parámetros'!$A$5:$G$104,5,FALSE),""))</f>
        <v/>
      </c>
      <c r="M64" s="29">
        <f>IF(OR($K64="",$L64=""),"",IFERROR($K64*$L64,""))</f>
        <v/>
      </c>
      <c r="N64" s="11">
        <f>IF($A64="","",IF(OR($G64="",$D64="",$F64="",$E64=""),"Completar entradas",IF($J64="","Revisar proveedor y servicio",IF(IFERROR(VLOOKUP($G64&amp;"|"&amp;$D64,'Parámetros'!$A$5:$G$104,7,FALSE),"")&lt;&gt;"Introducido","Comprobar el supuesto del proveedor",IF($K64&gt;0,"Comprobar cargo con el proveedor","Dentro del límite introducido")))))</f>
        <v/>
      </c>
    </row>
    <row r="65" ht="30" customHeight="1">
      <c r="A65" s="17" t="n"/>
      <c r="B65" s="17" t="n"/>
      <c r="C65" s="17" t="n"/>
      <c r="D65" s="17" t="n"/>
      <c r="E65" s="31" t="n"/>
      <c r="F65" s="32" t="n"/>
      <c r="G65" s="17" t="n"/>
      <c r="H65" s="17" t="n"/>
      <c r="I65" s="17" t="n"/>
      <c r="J65" s="26">
        <f>IF(OR($G65="",$D65=""),"",IFERROR(VLOOKUP($G65&amp;"|"&amp;$D65,'Parámetros'!$A$5:$G$104,4,FALSE),""))</f>
        <v/>
      </c>
      <c r="K65" s="26">
        <f>IF(OR($F65="",$J65=""),"",MAX(0,$F65-$J65))</f>
        <v/>
      </c>
      <c r="L65" s="20">
        <f>IF(OR($G65="",$D65=""),"",IFERROR(VLOOKUP($G65&amp;"|"&amp;$D65,'Parámetros'!$A$5:$G$104,5,FALSE),""))</f>
        <v/>
      </c>
      <c r="M65" s="27">
        <f>IF(OR($K65="",$L65=""),"",IFERROR($K65*$L65,""))</f>
        <v/>
      </c>
      <c r="N65" s="5">
        <f>IF($A65="","",IF(OR($G65="",$D65="",$F65="",$E65=""),"Completar entradas",IF($J65="","Revisar proveedor y servicio",IF(IFERROR(VLOOKUP($G65&amp;"|"&amp;$D65,'Parámetros'!$A$5:$G$104,7,FALSE),"")&lt;&gt;"Introducido","Comprobar el supuesto del proveedor",IF($K65&gt;0,"Comprobar cargo con el proveedor","Dentro del límite introducido")))))</f>
        <v/>
      </c>
    </row>
    <row r="66" ht="30" customHeight="1">
      <c r="A66" s="17" t="n"/>
      <c r="B66" s="17" t="n"/>
      <c r="C66" s="17" t="n"/>
      <c r="D66" s="17" t="n"/>
      <c r="E66" s="31" t="n"/>
      <c r="F66" s="32" t="n"/>
      <c r="G66" s="17" t="n"/>
      <c r="H66" s="17" t="n"/>
      <c r="I66" s="17" t="n"/>
      <c r="J66" s="28">
        <f>IF(OR($G66="",$D66=""),"",IFERROR(VLOOKUP($G66&amp;"|"&amp;$D66,'Parámetros'!$A$5:$G$104,4,FALSE),""))</f>
        <v/>
      </c>
      <c r="K66" s="28">
        <f>IF(OR($F66="",$J66=""),"",MAX(0,$F66-$J66))</f>
        <v/>
      </c>
      <c r="L66" s="21">
        <f>IF(OR($G66="",$D66=""),"",IFERROR(VLOOKUP($G66&amp;"|"&amp;$D66,'Parámetros'!$A$5:$G$104,5,FALSE),""))</f>
        <v/>
      </c>
      <c r="M66" s="29">
        <f>IF(OR($K66="",$L66=""),"",IFERROR($K66*$L66,""))</f>
        <v/>
      </c>
      <c r="N66" s="11">
        <f>IF($A66="","",IF(OR($G66="",$D66="",$F66="",$E66=""),"Completar entradas",IF($J66="","Revisar proveedor y servicio",IF(IFERROR(VLOOKUP($G66&amp;"|"&amp;$D66,'Parámetros'!$A$5:$G$104,7,FALSE),"")&lt;&gt;"Introducido","Comprobar el supuesto del proveedor",IF($K66&gt;0,"Comprobar cargo con el proveedor","Dentro del límite introducido")))))</f>
        <v/>
      </c>
    </row>
    <row r="67" ht="30" customHeight="1">
      <c r="A67" s="17" t="n"/>
      <c r="B67" s="17" t="n"/>
      <c r="C67" s="17" t="n"/>
      <c r="D67" s="17" t="n"/>
      <c r="E67" s="31" t="n"/>
      <c r="F67" s="32" t="n"/>
      <c r="G67" s="17" t="n"/>
      <c r="H67" s="17" t="n"/>
      <c r="I67" s="17" t="n"/>
      <c r="J67" s="26">
        <f>IF(OR($G67="",$D67=""),"",IFERROR(VLOOKUP($G67&amp;"|"&amp;$D67,'Parámetros'!$A$5:$G$104,4,FALSE),""))</f>
        <v/>
      </c>
      <c r="K67" s="26">
        <f>IF(OR($F67="",$J67=""),"",MAX(0,$F67-$J67))</f>
        <v/>
      </c>
      <c r="L67" s="20">
        <f>IF(OR($G67="",$D67=""),"",IFERROR(VLOOKUP($G67&amp;"|"&amp;$D67,'Parámetros'!$A$5:$G$104,5,FALSE),""))</f>
        <v/>
      </c>
      <c r="M67" s="27">
        <f>IF(OR($K67="",$L67=""),"",IFERROR($K67*$L67,""))</f>
        <v/>
      </c>
      <c r="N67" s="5">
        <f>IF($A67="","",IF(OR($G67="",$D67="",$F67="",$E67=""),"Completar entradas",IF($J67="","Revisar proveedor y servicio",IF(IFERROR(VLOOKUP($G67&amp;"|"&amp;$D67,'Parámetros'!$A$5:$G$104,7,FALSE),"")&lt;&gt;"Introducido","Comprobar el supuesto del proveedor",IF($K67&gt;0,"Comprobar cargo con el proveedor","Dentro del límite introducido")))))</f>
        <v/>
      </c>
    </row>
    <row r="68" ht="30" customHeight="1">
      <c r="A68" s="17" t="n"/>
      <c r="B68" s="17" t="n"/>
      <c r="C68" s="17" t="n"/>
      <c r="D68" s="17" t="n"/>
      <c r="E68" s="31" t="n"/>
      <c r="F68" s="32" t="n"/>
      <c r="G68" s="17" t="n"/>
      <c r="H68" s="17" t="n"/>
      <c r="I68" s="17" t="n"/>
      <c r="J68" s="28">
        <f>IF(OR($G68="",$D68=""),"",IFERROR(VLOOKUP($G68&amp;"|"&amp;$D68,'Parámetros'!$A$5:$G$104,4,FALSE),""))</f>
        <v/>
      </c>
      <c r="K68" s="28">
        <f>IF(OR($F68="",$J68=""),"",MAX(0,$F68-$J68))</f>
        <v/>
      </c>
      <c r="L68" s="21">
        <f>IF(OR($G68="",$D68=""),"",IFERROR(VLOOKUP($G68&amp;"|"&amp;$D68,'Parámetros'!$A$5:$G$104,5,FALSE),""))</f>
        <v/>
      </c>
      <c r="M68" s="29">
        <f>IF(OR($K68="",$L68=""),"",IFERROR($K68*$L68,""))</f>
        <v/>
      </c>
      <c r="N68" s="11">
        <f>IF($A68="","",IF(OR($G68="",$D68="",$F68="",$E68=""),"Completar entradas",IF($J68="","Revisar proveedor y servicio",IF(IFERROR(VLOOKUP($G68&amp;"|"&amp;$D68,'Parámetros'!$A$5:$G$104,7,FALSE),"")&lt;&gt;"Introducido","Comprobar el supuesto del proveedor",IF($K68&gt;0,"Comprobar cargo con el proveedor","Dentro del límite introducido")))))</f>
        <v/>
      </c>
    </row>
    <row r="69" ht="30" customHeight="1">
      <c r="A69" s="17" t="n"/>
      <c r="B69" s="17" t="n"/>
      <c r="C69" s="17" t="n"/>
      <c r="D69" s="17" t="n"/>
      <c r="E69" s="31" t="n"/>
      <c r="F69" s="32" t="n"/>
      <c r="G69" s="17" t="n"/>
      <c r="H69" s="17" t="n"/>
      <c r="I69" s="17" t="n"/>
      <c r="J69" s="26">
        <f>IF(OR($G69="",$D69=""),"",IFERROR(VLOOKUP($G69&amp;"|"&amp;$D69,'Parámetros'!$A$5:$G$104,4,FALSE),""))</f>
        <v/>
      </c>
      <c r="K69" s="26">
        <f>IF(OR($F69="",$J69=""),"",MAX(0,$F69-$J69))</f>
        <v/>
      </c>
      <c r="L69" s="20">
        <f>IF(OR($G69="",$D69=""),"",IFERROR(VLOOKUP($G69&amp;"|"&amp;$D69,'Parámetros'!$A$5:$G$104,5,FALSE),""))</f>
        <v/>
      </c>
      <c r="M69" s="27">
        <f>IF(OR($K69="",$L69=""),"",IFERROR($K69*$L69,""))</f>
        <v/>
      </c>
      <c r="N69" s="5">
        <f>IF($A69="","",IF(OR($G69="",$D69="",$F69="",$E69=""),"Completar entradas",IF($J69="","Revisar proveedor y servicio",IF(IFERROR(VLOOKUP($G69&amp;"|"&amp;$D69,'Parámetros'!$A$5:$G$104,7,FALSE),"")&lt;&gt;"Introducido","Comprobar el supuesto del proveedor",IF($K69&gt;0,"Comprobar cargo con el proveedor","Dentro del límite introducido")))))</f>
        <v/>
      </c>
    </row>
    <row r="70" ht="30" customHeight="1">
      <c r="A70" s="17" t="n"/>
      <c r="B70" s="17" t="n"/>
      <c r="C70" s="17" t="n"/>
      <c r="D70" s="17" t="n"/>
      <c r="E70" s="31" t="n"/>
      <c r="F70" s="32" t="n"/>
      <c r="G70" s="17" t="n"/>
      <c r="H70" s="17" t="n"/>
      <c r="I70" s="17" t="n"/>
      <c r="J70" s="28">
        <f>IF(OR($G70="",$D70=""),"",IFERROR(VLOOKUP($G70&amp;"|"&amp;$D70,'Parámetros'!$A$5:$G$104,4,FALSE),""))</f>
        <v/>
      </c>
      <c r="K70" s="28">
        <f>IF(OR($F70="",$J70=""),"",MAX(0,$F70-$J70))</f>
        <v/>
      </c>
      <c r="L70" s="21">
        <f>IF(OR($G70="",$D70=""),"",IFERROR(VLOOKUP($G70&amp;"|"&amp;$D70,'Parámetros'!$A$5:$G$104,5,FALSE),""))</f>
        <v/>
      </c>
      <c r="M70" s="29">
        <f>IF(OR($K70="",$L70=""),"",IFERROR($K70*$L70,""))</f>
        <v/>
      </c>
      <c r="N70" s="11">
        <f>IF($A70="","",IF(OR($G70="",$D70="",$F70="",$E70=""),"Completar entradas",IF($J70="","Revisar proveedor y servicio",IF(IFERROR(VLOOKUP($G70&amp;"|"&amp;$D70,'Parámetros'!$A$5:$G$104,7,FALSE),"")&lt;&gt;"Introducido","Comprobar el supuesto del proveedor",IF($K70&gt;0,"Comprobar cargo con el proveedor","Dentro del límite introducido")))))</f>
        <v/>
      </c>
    </row>
    <row r="71" ht="30" customHeight="1">
      <c r="A71" s="17" t="n"/>
      <c r="B71" s="17" t="n"/>
      <c r="C71" s="17" t="n"/>
      <c r="D71" s="17" t="n"/>
      <c r="E71" s="31" t="n"/>
      <c r="F71" s="32" t="n"/>
      <c r="G71" s="17" t="n"/>
      <c r="H71" s="17" t="n"/>
      <c r="I71" s="17" t="n"/>
      <c r="J71" s="26">
        <f>IF(OR($G71="",$D71=""),"",IFERROR(VLOOKUP($G71&amp;"|"&amp;$D71,'Parámetros'!$A$5:$G$104,4,FALSE),""))</f>
        <v/>
      </c>
      <c r="K71" s="26">
        <f>IF(OR($F71="",$J71=""),"",MAX(0,$F71-$J71))</f>
        <v/>
      </c>
      <c r="L71" s="20">
        <f>IF(OR($G71="",$D71=""),"",IFERROR(VLOOKUP($G71&amp;"|"&amp;$D71,'Parámetros'!$A$5:$G$104,5,FALSE),""))</f>
        <v/>
      </c>
      <c r="M71" s="27">
        <f>IF(OR($K71="",$L71=""),"",IFERROR($K71*$L71,""))</f>
        <v/>
      </c>
      <c r="N71" s="5">
        <f>IF($A71="","",IF(OR($G71="",$D71="",$F71="",$E71=""),"Completar entradas",IF($J71="","Revisar proveedor y servicio",IF(IFERROR(VLOOKUP($G71&amp;"|"&amp;$D71,'Parámetros'!$A$5:$G$104,7,FALSE),"")&lt;&gt;"Introducido","Comprobar el supuesto del proveedor",IF($K71&gt;0,"Comprobar cargo con el proveedor","Dentro del límite introducido")))))</f>
        <v/>
      </c>
    </row>
    <row r="72" ht="30" customHeight="1">
      <c r="A72" s="17" t="n"/>
      <c r="B72" s="17" t="n"/>
      <c r="C72" s="17" t="n"/>
      <c r="D72" s="17" t="n"/>
      <c r="E72" s="31" t="n"/>
      <c r="F72" s="32" t="n"/>
      <c r="G72" s="17" t="n"/>
      <c r="H72" s="17" t="n"/>
      <c r="I72" s="17" t="n"/>
      <c r="J72" s="28">
        <f>IF(OR($G72="",$D72=""),"",IFERROR(VLOOKUP($G72&amp;"|"&amp;$D72,'Parámetros'!$A$5:$G$104,4,FALSE),""))</f>
        <v/>
      </c>
      <c r="K72" s="28">
        <f>IF(OR($F72="",$J72=""),"",MAX(0,$F72-$J72))</f>
        <v/>
      </c>
      <c r="L72" s="21">
        <f>IF(OR($G72="",$D72=""),"",IFERROR(VLOOKUP($G72&amp;"|"&amp;$D72,'Parámetros'!$A$5:$G$104,5,FALSE),""))</f>
        <v/>
      </c>
      <c r="M72" s="29">
        <f>IF(OR($K72="",$L72=""),"",IFERROR($K72*$L72,""))</f>
        <v/>
      </c>
      <c r="N72" s="11">
        <f>IF($A72="","",IF(OR($G72="",$D72="",$F72="",$E72=""),"Completar entradas",IF($J72="","Revisar proveedor y servicio",IF(IFERROR(VLOOKUP($G72&amp;"|"&amp;$D72,'Parámetros'!$A$5:$G$104,7,FALSE),"")&lt;&gt;"Introducido","Comprobar el supuesto del proveedor",IF($K72&gt;0,"Comprobar cargo con el proveedor","Dentro del límite introducido")))))</f>
        <v/>
      </c>
    </row>
    <row r="73" ht="30" customHeight="1">
      <c r="A73" s="17" t="n"/>
      <c r="B73" s="17" t="n"/>
      <c r="C73" s="17" t="n"/>
      <c r="D73" s="17" t="n"/>
      <c r="E73" s="31" t="n"/>
      <c r="F73" s="32" t="n"/>
      <c r="G73" s="17" t="n"/>
      <c r="H73" s="17" t="n"/>
      <c r="I73" s="17" t="n"/>
      <c r="J73" s="26">
        <f>IF(OR($G73="",$D73=""),"",IFERROR(VLOOKUP($G73&amp;"|"&amp;$D73,'Parámetros'!$A$5:$G$104,4,FALSE),""))</f>
        <v/>
      </c>
      <c r="K73" s="26">
        <f>IF(OR($F73="",$J73=""),"",MAX(0,$F73-$J73))</f>
        <v/>
      </c>
      <c r="L73" s="20">
        <f>IF(OR($G73="",$D73=""),"",IFERROR(VLOOKUP($G73&amp;"|"&amp;$D73,'Parámetros'!$A$5:$G$104,5,FALSE),""))</f>
        <v/>
      </c>
      <c r="M73" s="27">
        <f>IF(OR($K73="",$L73=""),"",IFERROR($K73*$L73,""))</f>
        <v/>
      </c>
      <c r="N73" s="5">
        <f>IF($A73="","",IF(OR($G73="",$D73="",$F73="",$E73=""),"Completar entradas",IF($J73="","Revisar proveedor y servicio",IF(IFERROR(VLOOKUP($G73&amp;"|"&amp;$D73,'Parámetros'!$A$5:$G$104,7,FALSE),"")&lt;&gt;"Introducido","Comprobar el supuesto del proveedor",IF($K73&gt;0,"Comprobar cargo con el proveedor","Dentro del límite introducido")))))</f>
        <v/>
      </c>
    </row>
    <row r="74" ht="30" customHeight="1">
      <c r="A74" s="17" t="n"/>
      <c r="B74" s="17" t="n"/>
      <c r="C74" s="17" t="n"/>
      <c r="D74" s="17" t="n"/>
      <c r="E74" s="31" t="n"/>
      <c r="F74" s="32" t="n"/>
      <c r="G74" s="17" t="n"/>
      <c r="H74" s="17" t="n"/>
      <c r="I74" s="17" t="n"/>
      <c r="J74" s="28">
        <f>IF(OR($G74="",$D74=""),"",IFERROR(VLOOKUP($G74&amp;"|"&amp;$D74,'Parámetros'!$A$5:$G$104,4,FALSE),""))</f>
        <v/>
      </c>
      <c r="K74" s="28">
        <f>IF(OR($F74="",$J74=""),"",MAX(0,$F74-$J74))</f>
        <v/>
      </c>
      <c r="L74" s="21">
        <f>IF(OR($G74="",$D74=""),"",IFERROR(VLOOKUP($G74&amp;"|"&amp;$D74,'Parámetros'!$A$5:$G$104,5,FALSE),""))</f>
        <v/>
      </c>
      <c r="M74" s="29">
        <f>IF(OR($K74="",$L74=""),"",IFERROR($K74*$L74,""))</f>
        <v/>
      </c>
      <c r="N74" s="11">
        <f>IF($A74="","",IF(OR($G74="",$D74="",$F74="",$E74=""),"Completar entradas",IF($J74="","Revisar proveedor y servicio",IF(IFERROR(VLOOKUP($G74&amp;"|"&amp;$D74,'Parámetros'!$A$5:$G$104,7,FALSE),"")&lt;&gt;"Introducido","Comprobar el supuesto del proveedor",IF($K74&gt;0,"Comprobar cargo con el proveedor","Dentro del límite introducido")))))</f>
        <v/>
      </c>
    </row>
    <row r="75" ht="30" customHeight="1">
      <c r="A75" s="17" t="n"/>
      <c r="B75" s="17" t="n"/>
      <c r="C75" s="17" t="n"/>
      <c r="D75" s="17" t="n"/>
      <c r="E75" s="31" t="n"/>
      <c r="F75" s="32" t="n"/>
      <c r="G75" s="17" t="n"/>
      <c r="H75" s="17" t="n"/>
      <c r="I75" s="17" t="n"/>
      <c r="J75" s="26">
        <f>IF(OR($G75="",$D75=""),"",IFERROR(VLOOKUP($G75&amp;"|"&amp;$D75,'Parámetros'!$A$5:$G$104,4,FALSE),""))</f>
        <v/>
      </c>
      <c r="K75" s="26">
        <f>IF(OR($F75="",$J75=""),"",MAX(0,$F75-$J75))</f>
        <v/>
      </c>
      <c r="L75" s="20">
        <f>IF(OR($G75="",$D75=""),"",IFERROR(VLOOKUP($G75&amp;"|"&amp;$D75,'Parámetros'!$A$5:$G$104,5,FALSE),""))</f>
        <v/>
      </c>
      <c r="M75" s="27">
        <f>IF(OR($K75="",$L75=""),"",IFERROR($K75*$L75,""))</f>
        <v/>
      </c>
      <c r="N75" s="5">
        <f>IF($A75="","",IF(OR($G75="",$D75="",$F75="",$E75=""),"Completar entradas",IF($J75="","Revisar proveedor y servicio",IF(IFERROR(VLOOKUP($G75&amp;"|"&amp;$D75,'Parámetros'!$A$5:$G$104,7,FALSE),"")&lt;&gt;"Introducido","Comprobar el supuesto del proveedor",IF($K75&gt;0,"Comprobar cargo con el proveedor","Dentro del límite introducido")))))</f>
        <v/>
      </c>
    </row>
    <row r="76" ht="30" customHeight="1">
      <c r="A76" s="17" t="n"/>
      <c r="B76" s="17" t="n"/>
      <c r="C76" s="17" t="n"/>
      <c r="D76" s="17" t="n"/>
      <c r="E76" s="31" t="n"/>
      <c r="F76" s="32" t="n"/>
      <c r="G76" s="17" t="n"/>
      <c r="H76" s="17" t="n"/>
      <c r="I76" s="17" t="n"/>
      <c r="J76" s="28">
        <f>IF(OR($G76="",$D76=""),"",IFERROR(VLOOKUP($G76&amp;"|"&amp;$D76,'Parámetros'!$A$5:$G$104,4,FALSE),""))</f>
        <v/>
      </c>
      <c r="K76" s="28">
        <f>IF(OR($F76="",$J76=""),"",MAX(0,$F76-$J76))</f>
        <v/>
      </c>
      <c r="L76" s="21">
        <f>IF(OR($G76="",$D76=""),"",IFERROR(VLOOKUP($G76&amp;"|"&amp;$D76,'Parámetros'!$A$5:$G$104,5,FALSE),""))</f>
        <v/>
      </c>
      <c r="M76" s="29">
        <f>IF(OR($K76="",$L76=""),"",IFERROR($K76*$L76,""))</f>
        <v/>
      </c>
      <c r="N76" s="11">
        <f>IF($A76="","",IF(OR($G76="",$D76="",$F76="",$E76=""),"Completar entradas",IF($J76="","Revisar proveedor y servicio",IF(IFERROR(VLOOKUP($G76&amp;"|"&amp;$D76,'Parámetros'!$A$5:$G$104,7,FALSE),"")&lt;&gt;"Introducido","Comprobar el supuesto del proveedor",IF($K76&gt;0,"Comprobar cargo con el proveedor","Dentro del límite introducido")))))</f>
        <v/>
      </c>
    </row>
    <row r="77" ht="30" customHeight="1">
      <c r="A77" s="17" t="n"/>
      <c r="B77" s="17" t="n"/>
      <c r="C77" s="17" t="n"/>
      <c r="D77" s="17" t="n"/>
      <c r="E77" s="31" t="n"/>
      <c r="F77" s="32" t="n"/>
      <c r="G77" s="17" t="n"/>
      <c r="H77" s="17" t="n"/>
      <c r="I77" s="17" t="n"/>
      <c r="J77" s="26">
        <f>IF(OR($G77="",$D77=""),"",IFERROR(VLOOKUP($G77&amp;"|"&amp;$D77,'Parámetros'!$A$5:$G$104,4,FALSE),""))</f>
        <v/>
      </c>
      <c r="K77" s="26">
        <f>IF(OR($F77="",$J77=""),"",MAX(0,$F77-$J77))</f>
        <v/>
      </c>
      <c r="L77" s="20">
        <f>IF(OR($G77="",$D77=""),"",IFERROR(VLOOKUP($G77&amp;"|"&amp;$D77,'Parámetros'!$A$5:$G$104,5,FALSE),""))</f>
        <v/>
      </c>
      <c r="M77" s="27">
        <f>IF(OR($K77="",$L77=""),"",IFERROR($K77*$L77,""))</f>
        <v/>
      </c>
      <c r="N77" s="5">
        <f>IF($A77="","",IF(OR($G77="",$D77="",$F77="",$E77=""),"Completar entradas",IF($J77="","Revisar proveedor y servicio",IF(IFERROR(VLOOKUP($G77&amp;"|"&amp;$D77,'Parámetros'!$A$5:$G$104,7,FALSE),"")&lt;&gt;"Introducido","Comprobar el supuesto del proveedor",IF($K77&gt;0,"Comprobar cargo con el proveedor","Dentro del límite introducido")))))</f>
        <v/>
      </c>
    </row>
    <row r="78" ht="30" customHeight="1">
      <c r="A78" s="17" t="n"/>
      <c r="B78" s="17" t="n"/>
      <c r="C78" s="17" t="n"/>
      <c r="D78" s="17" t="n"/>
      <c r="E78" s="31" t="n"/>
      <c r="F78" s="32" t="n"/>
      <c r="G78" s="17" t="n"/>
      <c r="H78" s="17" t="n"/>
      <c r="I78" s="17" t="n"/>
      <c r="J78" s="28">
        <f>IF(OR($G78="",$D78=""),"",IFERROR(VLOOKUP($G78&amp;"|"&amp;$D78,'Parámetros'!$A$5:$G$104,4,FALSE),""))</f>
        <v/>
      </c>
      <c r="K78" s="28">
        <f>IF(OR($F78="",$J78=""),"",MAX(0,$F78-$J78))</f>
        <v/>
      </c>
      <c r="L78" s="21">
        <f>IF(OR($G78="",$D78=""),"",IFERROR(VLOOKUP($G78&amp;"|"&amp;$D78,'Parámetros'!$A$5:$G$104,5,FALSE),""))</f>
        <v/>
      </c>
      <c r="M78" s="29">
        <f>IF(OR($K78="",$L78=""),"",IFERROR($K78*$L78,""))</f>
        <v/>
      </c>
      <c r="N78" s="11">
        <f>IF($A78="","",IF(OR($G78="",$D78="",$F78="",$E78=""),"Completar entradas",IF($J78="","Revisar proveedor y servicio",IF(IFERROR(VLOOKUP($G78&amp;"|"&amp;$D78,'Parámetros'!$A$5:$G$104,7,FALSE),"")&lt;&gt;"Introducido","Comprobar el supuesto del proveedor",IF($K78&gt;0,"Comprobar cargo con el proveedor","Dentro del límite introducido")))))</f>
        <v/>
      </c>
    </row>
    <row r="79" ht="30" customHeight="1">
      <c r="A79" s="17" t="n"/>
      <c r="B79" s="17" t="n"/>
      <c r="C79" s="17" t="n"/>
      <c r="D79" s="17" t="n"/>
      <c r="E79" s="31" t="n"/>
      <c r="F79" s="32" t="n"/>
      <c r="G79" s="17" t="n"/>
      <c r="H79" s="17" t="n"/>
      <c r="I79" s="17" t="n"/>
      <c r="J79" s="26">
        <f>IF(OR($G79="",$D79=""),"",IFERROR(VLOOKUP($G79&amp;"|"&amp;$D79,'Parámetros'!$A$5:$G$104,4,FALSE),""))</f>
        <v/>
      </c>
      <c r="K79" s="26">
        <f>IF(OR($F79="",$J79=""),"",MAX(0,$F79-$J79))</f>
        <v/>
      </c>
      <c r="L79" s="20">
        <f>IF(OR($G79="",$D79=""),"",IFERROR(VLOOKUP($G79&amp;"|"&amp;$D79,'Parámetros'!$A$5:$G$104,5,FALSE),""))</f>
        <v/>
      </c>
      <c r="M79" s="27">
        <f>IF(OR($K79="",$L79=""),"",IFERROR($K79*$L79,""))</f>
        <v/>
      </c>
      <c r="N79" s="5">
        <f>IF($A79="","",IF(OR($G79="",$D79="",$F79="",$E79=""),"Completar entradas",IF($J79="","Revisar proveedor y servicio",IF(IFERROR(VLOOKUP($G79&amp;"|"&amp;$D79,'Parámetros'!$A$5:$G$104,7,FALSE),"")&lt;&gt;"Introducido","Comprobar el supuesto del proveedor",IF($K79&gt;0,"Comprobar cargo con el proveedor","Dentro del límite introducido")))))</f>
        <v/>
      </c>
    </row>
    <row r="80" ht="30" customHeight="1">
      <c r="A80" s="17" t="n"/>
      <c r="B80" s="17" t="n"/>
      <c r="C80" s="17" t="n"/>
      <c r="D80" s="17" t="n"/>
      <c r="E80" s="31" t="n"/>
      <c r="F80" s="32" t="n"/>
      <c r="G80" s="17" t="n"/>
      <c r="H80" s="17" t="n"/>
      <c r="I80" s="17" t="n"/>
      <c r="J80" s="28">
        <f>IF(OR($G80="",$D80=""),"",IFERROR(VLOOKUP($G80&amp;"|"&amp;$D80,'Parámetros'!$A$5:$G$104,4,FALSE),""))</f>
        <v/>
      </c>
      <c r="K80" s="28">
        <f>IF(OR($F80="",$J80=""),"",MAX(0,$F80-$J80))</f>
        <v/>
      </c>
      <c r="L80" s="21">
        <f>IF(OR($G80="",$D80=""),"",IFERROR(VLOOKUP($G80&amp;"|"&amp;$D80,'Parámetros'!$A$5:$G$104,5,FALSE),""))</f>
        <v/>
      </c>
      <c r="M80" s="29">
        <f>IF(OR($K80="",$L80=""),"",IFERROR($K80*$L80,""))</f>
        <v/>
      </c>
      <c r="N80" s="11">
        <f>IF($A80="","",IF(OR($G80="",$D80="",$F80="",$E80=""),"Completar entradas",IF($J80="","Revisar proveedor y servicio",IF(IFERROR(VLOOKUP($G80&amp;"|"&amp;$D80,'Parámetros'!$A$5:$G$104,7,FALSE),"")&lt;&gt;"Introducido","Comprobar el supuesto del proveedor",IF($K80&gt;0,"Comprobar cargo con el proveedor","Dentro del límite introducido")))))</f>
        <v/>
      </c>
    </row>
    <row r="81" ht="30" customHeight="1">
      <c r="A81" s="17" t="n"/>
      <c r="B81" s="17" t="n"/>
      <c r="C81" s="17" t="n"/>
      <c r="D81" s="17" t="n"/>
      <c r="E81" s="31" t="n"/>
      <c r="F81" s="32" t="n"/>
      <c r="G81" s="17" t="n"/>
      <c r="H81" s="17" t="n"/>
      <c r="I81" s="17" t="n"/>
      <c r="J81" s="26">
        <f>IF(OR($G81="",$D81=""),"",IFERROR(VLOOKUP($G81&amp;"|"&amp;$D81,'Parámetros'!$A$5:$G$104,4,FALSE),""))</f>
        <v/>
      </c>
      <c r="K81" s="26">
        <f>IF(OR($F81="",$J81=""),"",MAX(0,$F81-$J81))</f>
        <v/>
      </c>
      <c r="L81" s="20">
        <f>IF(OR($G81="",$D81=""),"",IFERROR(VLOOKUP($G81&amp;"|"&amp;$D81,'Parámetros'!$A$5:$G$104,5,FALSE),""))</f>
        <v/>
      </c>
      <c r="M81" s="27">
        <f>IF(OR($K81="",$L81=""),"",IFERROR($K81*$L81,""))</f>
        <v/>
      </c>
      <c r="N81" s="5">
        <f>IF($A81="","",IF(OR($G81="",$D81="",$F81="",$E81=""),"Completar entradas",IF($J81="","Revisar proveedor y servicio",IF(IFERROR(VLOOKUP($G81&amp;"|"&amp;$D81,'Parámetros'!$A$5:$G$104,7,FALSE),"")&lt;&gt;"Introducido","Comprobar el supuesto del proveedor",IF($K81&gt;0,"Comprobar cargo con el proveedor","Dentro del límite introducido")))))</f>
        <v/>
      </c>
    </row>
    <row r="82" ht="30" customHeight="1">
      <c r="A82" s="17" t="n"/>
      <c r="B82" s="17" t="n"/>
      <c r="C82" s="17" t="n"/>
      <c r="D82" s="17" t="n"/>
      <c r="E82" s="31" t="n"/>
      <c r="F82" s="32" t="n"/>
      <c r="G82" s="17" t="n"/>
      <c r="H82" s="17" t="n"/>
      <c r="I82" s="17" t="n"/>
      <c r="J82" s="28">
        <f>IF(OR($G82="",$D82=""),"",IFERROR(VLOOKUP($G82&amp;"|"&amp;$D82,'Parámetros'!$A$5:$G$104,4,FALSE),""))</f>
        <v/>
      </c>
      <c r="K82" s="28">
        <f>IF(OR($F82="",$J82=""),"",MAX(0,$F82-$J82))</f>
        <v/>
      </c>
      <c r="L82" s="21">
        <f>IF(OR($G82="",$D82=""),"",IFERROR(VLOOKUP($G82&amp;"|"&amp;$D82,'Parámetros'!$A$5:$G$104,5,FALSE),""))</f>
        <v/>
      </c>
      <c r="M82" s="29">
        <f>IF(OR($K82="",$L82=""),"",IFERROR($K82*$L82,""))</f>
        <v/>
      </c>
      <c r="N82" s="11">
        <f>IF($A82="","",IF(OR($G82="",$D82="",$F82="",$E82=""),"Completar entradas",IF($J82="","Revisar proveedor y servicio",IF(IFERROR(VLOOKUP($G82&amp;"|"&amp;$D82,'Parámetros'!$A$5:$G$104,7,FALSE),"")&lt;&gt;"Introducido","Comprobar el supuesto del proveedor",IF($K82&gt;0,"Comprobar cargo con el proveedor","Dentro del límite introducido")))))</f>
        <v/>
      </c>
    </row>
    <row r="83" ht="30" customHeight="1">
      <c r="A83" s="17" t="n"/>
      <c r="B83" s="17" t="n"/>
      <c r="C83" s="17" t="n"/>
      <c r="D83" s="17" t="n"/>
      <c r="E83" s="31" t="n"/>
      <c r="F83" s="32" t="n"/>
      <c r="G83" s="17" t="n"/>
      <c r="H83" s="17" t="n"/>
      <c r="I83" s="17" t="n"/>
      <c r="J83" s="26">
        <f>IF(OR($G83="",$D83=""),"",IFERROR(VLOOKUP($G83&amp;"|"&amp;$D83,'Parámetros'!$A$5:$G$104,4,FALSE),""))</f>
        <v/>
      </c>
      <c r="K83" s="26">
        <f>IF(OR($F83="",$J83=""),"",MAX(0,$F83-$J83))</f>
        <v/>
      </c>
      <c r="L83" s="20">
        <f>IF(OR($G83="",$D83=""),"",IFERROR(VLOOKUP($G83&amp;"|"&amp;$D83,'Parámetros'!$A$5:$G$104,5,FALSE),""))</f>
        <v/>
      </c>
      <c r="M83" s="27">
        <f>IF(OR($K83="",$L83=""),"",IFERROR($K83*$L83,""))</f>
        <v/>
      </c>
      <c r="N83" s="5">
        <f>IF($A83="","",IF(OR($G83="",$D83="",$F83="",$E83=""),"Completar entradas",IF($J83="","Revisar proveedor y servicio",IF(IFERROR(VLOOKUP($G83&amp;"|"&amp;$D83,'Parámetros'!$A$5:$G$104,7,FALSE),"")&lt;&gt;"Introducido","Comprobar el supuesto del proveedor",IF($K83&gt;0,"Comprobar cargo con el proveedor","Dentro del límite introducido")))))</f>
        <v/>
      </c>
    </row>
    <row r="84" ht="30" customHeight="1">
      <c r="A84" s="17" t="n"/>
      <c r="B84" s="17" t="n"/>
      <c r="C84" s="17" t="n"/>
      <c r="D84" s="17" t="n"/>
      <c r="E84" s="31" t="n"/>
      <c r="F84" s="32" t="n"/>
      <c r="G84" s="17" t="n"/>
      <c r="H84" s="17" t="n"/>
      <c r="I84" s="17" t="n"/>
      <c r="J84" s="28">
        <f>IF(OR($G84="",$D84=""),"",IFERROR(VLOOKUP($G84&amp;"|"&amp;$D84,'Parámetros'!$A$5:$G$104,4,FALSE),""))</f>
        <v/>
      </c>
      <c r="K84" s="28">
        <f>IF(OR($F84="",$J84=""),"",MAX(0,$F84-$J84))</f>
        <v/>
      </c>
      <c r="L84" s="21">
        <f>IF(OR($G84="",$D84=""),"",IFERROR(VLOOKUP($G84&amp;"|"&amp;$D84,'Parámetros'!$A$5:$G$104,5,FALSE),""))</f>
        <v/>
      </c>
      <c r="M84" s="29">
        <f>IF(OR($K84="",$L84=""),"",IFERROR($K84*$L84,""))</f>
        <v/>
      </c>
      <c r="N84" s="11">
        <f>IF($A84="","",IF(OR($G84="",$D84="",$F84="",$E84=""),"Completar entradas",IF($J84="","Revisar proveedor y servicio",IF(IFERROR(VLOOKUP($G84&amp;"|"&amp;$D84,'Parámetros'!$A$5:$G$104,7,FALSE),"")&lt;&gt;"Introducido","Comprobar el supuesto del proveedor",IF($K84&gt;0,"Comprobar cargo con el proveedor","Dentro del límite introducido")))))</f>
        <v/>
      </c>
    </row>
    <row r="85" ht="30" customHeight="1">
      <c r="A85" s="17" t="n"/>
      <c r="B85" s="17" t="n"/>
      <c r="C85" s="17" t="n"/>
      <c r="D85" s="17" t="n"/>
      <c r="E85" s="31" t="n"/>
      <c r="F85" s="32" t="n"/>
      <c r="G85" s="17" t="n"/>
      <c r="H85" s="17" t="n"/>
      <c r="I85" s="17" t="n"/>
      <c r="J85" s="26">
        <f>IF(OR($G85="",$D85=""),"",IFERROR(VLOOKUP($G85&amp;"|"&amp;$D85,'Parámetros'!$A$5:$G$104,4,FALSE),""))</f>
        <v/>
      </c>
      <c r="K85" s="26">
        <f>IF(OR($F85="",$J85=""),"",MAX(0,$F85-$J85))</f>
        <v/>
      </c>
      <c r="L85" s="20">
        <f>IF(OR($G85="",$D85=""),"",IFERROR(VLOOKUP($G85&amp;"|"&amp;$D85,'Parámetros'!$A$5:$G$104,5,FALSE),""))</f>
        <v/>
      </c>
      <c r="M85" s="27">
        <f>IF(OR($K85="",$L85=""),"",IFERROR($K85*$L85,""))</f>
        <v/>
      </c>
      <c r="N85" s="5">
        <f>IF($A85="","",IF(OR($G85="",$D85="",$F85="",$E85=""),"Completar entradas",IF($J85="","Revisar proveedor y servicio",IF(IFERROR(VLOOKUP($G85&amp;"|"&amp;$D85,'Parámetros'!$A$5:$G$104,7,FALSE),"")&lt;&gt;"Introducido","Comprobar el supuesto del proveedor",IF($K85&gt;0,"Comprobar cargo con el proveedor","Dentro del límite introducido")))))</f>
        <v/>
      </c>
    </row>
    <row r="86" ht="30" customHeight="1">
      <c r="A86" s="17" t="n"/>
      <c r="B86" s="17" t="n"/>
      <c r="C86" s="17" t="n"/>
      <c r="D86" s="17" t="n"/>
      <c r="E86" s="31" t="n"/>
      <c r="F86" s="32" t="n"/>
      <c r="G86" s="17" t="n"/>
      <c r="H86" s="17" t="n"/>
      <c r="I86" s="17" t="n"/>
      <c r="J86" s="28">
        <f>IF(OR($G86="",$D86=""),"",IFERROR(VLOOKUP($G86&amp;"|"&amp;$D86,'Parámetros'!$A$5:$G$104,4,FALSE),""))</f>
        <v/>
      </c>
      <c r="K86" s="28">
        <f>IF(OR($F86="",$J86=""),"",MAX(0,$F86-$J86))</f>
        <v/>
      </c>
      <c r="L86" s="21">
        <f>IF(OR($G86="",$D86=""),"",IFERROR(VLOOKUP($G86&amp;"|"&amp;$D86,'Parámetros'!$A$5:$G$104,5,FALSE),""))</f>
        <v/>
      </c>
      <c r="M86" s="29">
        <f>IF(OR($K86="",$L86=""),"",IFERROR($K86*$L86,""))</f>
        <v/>
      </c>
      <c r="N86" s="11">
        <f>IF($A86="","",IF(OR($G86="",$D86="",$F86="",$E86=""),"Completar entradas",IF($J86="","Revisar proveedor y servicio",IF(IFERROR(VLOOKUP($G86&amp;"|"&amp;$D86,'Parámetros'!$A$5:$G$104,7,FALSE),"")&lt;&gt;"Introducido","Comprobar el supuesto del proveedor",IF($K86&gt;0,"Comprobar cargo con el proveedor","Dentro del límite introducido")))))</f>
        <v/>
      </c>
    </row>
    <row r="87" ht="30" customHeight="1">
      <c r="A87" s="17" t="n"/>
      <c r="B87" s="17" t="n"/>
      <c r="C87" s="17" t="n"/>
      <c r="D87" s="17" t="n"/>
      <c r="E87" s="31" t="n"/>
      <c r="F87" s="32" t="n"/>
      <c r="G87" s="17" t="n"/>
      <c r="H87" s="17" t="n"/>
      <c r="I87" s="17" t="n"/>
      <c r="J87" s="26">
        <f>IF(OR($G87="",$D87=""),"",IFERROR(VLOOKUP($G87&amp;"|"&amp;$D87,'Parámetros'!$A$5:$G$104,4,FALSE),""))</f>
        <v/>
      </c>
      <c r="K87" s="26">
        <f>IF(OR($F87="",$J87=""),"",MAX(0,$F87-$J87))</f>
        <v/>
      </c>
      <c r="L87" s="20">
        <f>IF(OR($G87="",$D87=""),"",IFERROR(VLOOKUP($G87&amp;"|"&amp;$D87,'Parámetros'!$A$5:$G$104,5,FALSE),""))</f>
        <v/>
      </c>
      <c r="M87" s="27">
        <f>IF(OR($K87="",$L87=""),"",IFERROR($K87*$L87,""))</f>
        <v/>
      </c>
      <c r="N87" s="5">
        <f>IF($A87="","",IF(OR($G87="",$D87="",$F87="",$E87=""),"Completar entradas",IF($J87="","Revisar proveedor y servicio",IF(IFERROR(VLOOKUP($G87&amp;"|"&amp;$D87,'Parámetros'!$A$5:$G$104,7,FALSE),"")&lt;&gt;"Introducido","Comprobar el supuesto del proveedor",IF($K87&gt;0,"Comprobar cargo con el proveedor","Dentro del límite introducido")))))</f>
        <v/>
      </c>
    </row>
    <row r="88" ht="30" customHeight="1">
      <c r="A88" s="17" t="n"/>
      <c r="B88" s="17" t="n"/>
      <c r="C88" s="17" t="n"/>
      <c r="D88" s="17" t="n"/>
      <c r="E88" s="31" t="n"/>
      <c r="F88" s="32" t="n"/>
      <c r="G88" s="17" t="n"/>
      <c r="H88" s="17" t="n"/>
      <c r="I88" s="17" t="n"/>
      <c r="J88" s="28">
        <f>IF(OR($G88="",$D88=""),"",IFERROR(VLOOKUP($G88&amp;"|"&amp;$D88,'Parámetros'!$A$5:$G$104,4,FALSE),""))</f>
        <v/>
      </c>
      <c r="K88" s="28">
        <f>IF(OR($F88="",$J88=""),"",MAX(0,$F88-$J88))</f>
        <v/>
      </c>
      <c r="L88" s="21">
        <f>IF(OR($G88="",$D88=""),"",IFERROR(VLOOKUP($G88&amp;"|"&amp;$D88,'Parámetros'!$A$5:$G$104,5,FALSE),""))</f>
        <v/>
      </c>
      <c r="M88" s="29">
        <f>IF(OR($K88="",$L88=""),"",IFERROR($K88*$L88,""))</f>
        <v/>
      </c>
      <c r="N88" s="11">
        <f>IF($A88="","",IF(OR($G88="",$D88="",$F88="",$E88=""),"Completar entradas",IF($J88="","Revisar proveedor y servicio",IF(IFERROR(VLOOKUP($G88&amp;"|"&amp;$D88,'Parámetros'!$A$5:$G$104,7,FALSE),"")&lt;&gt;"Introducido","Comprobar el supuesto del proveedor",IF($K88&gt;0,"Comprobar cargo con el proveedor","Dentro del límite introducido")))))</f>
        <v/>
      </c>
    </row>
    <row r="89" ht="30" customHeight="1">
      <c r="A89" s="17" t="n"/>
      <c r="B89" s="17" t="n"/>
      <c r="C89" s="17" t="n"/>
      <c r="D89" s="17" t="n"/>
      <c r="E89" s="31" t="n"/>
      <c r="F89" s="32" t="n"/>
      <c r="G89" s="17" t="n"/>
      <c r="H89" s="17" t="n"/>
      <c r="I89" s="17" t="n"/>
      <c r="J89" s="26">
        <f>IF(OR($G89="",$D89=""),"",IFERROR(VLOOKUP($G89&amp;"|"&amp;$D89,'Parámetros'!$A$5:$G$104,4,FALSE),""))</f>
        <v/>
      </c>
      <c r="K89" s="26">
        <f>IF(OR($F89="",$J89=""),"",MAX(0,$F89-$J89))</f>
        <v/>
      </c>
      <c r="L89" s="20">
        <f>IF(OR($G89="",$D89=""),"",IFERROR(VLOOKUP($G89&amp;"|"&amp;$D89,'Parámetros'!$A$5:$G$104,5,FALSE),""))</f>
        <v/>
      </c>
      <c r="M89" s="27">
        <f>IF(OR($K89="",$L89=""),"",IFERROR($K89*$L89,""))</f>
        <v/>
      </c>
      <c r="N89" s="5">
        <f>IF($A89="","",IF(OR($G89="",$D89="",$F89="",$E89=""),"Completar entradas",IF($J89="","Revisar proveedor y servicio",IF(IFERROR(VLOOKUP($G89&amp;"|"&amp;$D89,'Parámetros'!$A$5:$G$104,7,FALSE),"")&lt;&gt;"Introducido","Comprobar el supuesto del proveedor",IF($K89&gt;0,"Comprobar cargo con el proveedor","Dentro del límite introducido")))))</f>
        <v/>
      </c>
    </row>
    <row r="90" ht="30" customHeight="1">
      <c r="A90" s="17" t="n"/>
      <c r="B90" s="17" t="n"/>
      <c r="C90" s="17" t="n"/>
      <c r="D90" s="17" t="n"/>
      <c r="E90" s="31" t="n"/>
      <c r="F90" s="32" t="n"/>
      <c r="G90" s="17" t="n"/>
      <c r="H90" s="17" t="n"/>
      <c r="I90" s="17" t="n"/>
      <c r="J90" s="28">
        <f>IF(OR($G90="",$D90=""),"",IFERROR(VLOOKUP($G90&amp;"|"&amp;$D90,'Parámetros'!$A$5:$G$104,4,FALSE),""))</f>
        <v/>
      </c>
      <c r="K90" s="28">
        <f>IF(OR($F90="",$J90=""),"",MAX(0,$F90-$J90))</f>
        <v/>
      </c>
      <c r="L90" s="21">
        <f>IF(OR($G90="",$D90=""),"",IFERROR(VLOOKUP($G90&amp;"|"&amp;$D90,'Parámetros'!$A$5:$G$104,5,FALSE),""))</f>
        <v/>
      </c>
      <c r="M90" s="29">
        <f>IF(OR($K90="",$L90=""),"",IFERROR($K90*$L90,""))</f>
        <v/>
      </c>
      <c r="N90" s="11">
        <f>IF($A90="","",IF(OR($G90="",$D90="",$F90="",$E90=""),"Completar entradas",IF($J90="","Revisar proveedor y servicio",IF(IFERROR(VLOOKUP($G90&amp;"|"&amp;$D90,'Parámetros'!$A$5:$G$104,7,FALSE),"")&lt;&gt;"Introducido","Comprobar el supuesto del proveedor",IF($K90&gt;0,"Comprobar cargo con el proveedor","Dentro del límite introducido")))))</f>
        <v/>
      </c>
    </row>
    <row r="91" ht="30" customHeight="1">
      <c r="A91" s="17" t="n"/>
      <c r="B91" s="17" t="n"/>
      <c r="C91" s="17" t="n"/>
      <c r="D91" s="17" t="n"/>
      <c r="E91" s="31" t="n"/>
      <c r="F91" s="32" t="n"/>
      <c r="G91" s="17" t="n"/>
      <c r="H91" s="17" t="n"/>
      <c r="I91" s="17" t="n"/>
      <c r="J91" s="26">
        <f>IF(OR($G91="",$D91=""),"",IFERROR(VLOOKUP($G91&amp;"|"&amp;$D91,'Parámetros'!$A$5:$G$104,4,FALSE),""))</f>
        <v/>
      </c>
      <c r="K91" s="26">
        <f>IF(OR($F91="",$J91=""),"",MAX(0,$F91-$J91))</f>
        <v/>
      </c>
      <c r="L91" s="20">
        <f>IF(OR($G91="",$D91=""),"",IFERROR(VLOOKUP($G91&amp;"|"&amp;$D91,'Parámetros'!$A$5:$G$104,5,FALSE),""))</f>
        <v/>
      </c>
      <c r="M91" s="27">
        <f>IF(OR($K91="",$L91=""),"",IFERROR($K91*$L91,""))</f>
        <v/>
      </c>
      <c r="N91" s="5">
        <f>IF($A91="","",IF(OR($G91="",$D91="",$F91="",$E91=""),"Completar entradas",IF($J91="","Revisar proveedor y servicio",IF(IFERROR(VLOOKUP($G91&amp;"|"&amp;$D91,'Parámetros'!$A$5:$G$104,7,FALSE),"")&lt;&gt;"Introducido","Comprobar el supuesto del proveedor",IF($K91&gt;0,"Comprobar cargo con el proveedor","Dentro del límite introducido")))))</f>
        <v/>
      </c>
    </row>
    <row r="92" ht="30" customHeight="1">
      <c r="A92" s="17" t="n"/>
      <c r="B92" s="17" t="n"/>
      <c r="C92" s="17" t="n"/>
      <c r="D92" s="17" t="n"/>
      <c r="E92" s="31" t="n"/>
      <c r="F92" s="32" t="n"/>
      <c r="G92" s="17" t="n"/>
      <c r="H92" s="17" t="n"/>
      <c r="I92" s="17" t="n"/>
      <c r="J92" s="28">
        <f>IF(OR($G92="",$D92=""),"",IFERROR(VLOOKUP($G92&amp;"|"&amp;$D92,'Parámetros'!$A$5:$G$104,4,FALSE),""))</f>
        <v/>
      </c>
      <c r="K92" s="28">
        <f>IF(OR($F92="",$J92=""),"",MAX(0,$F92-$J92))</f>
        <v/>
      </c>
      <c r="L92" s="21">
        <f>IF(OR($G92="",$D92=""),"",IFERROR(VLOOKUP($G92&amp;"|"&amp;$D92,'Parámetros'!$A$5:$G$104,5,FALSE),""))</f>
        <v/>
      </c>
      <c r="M92" s="29">
        <f>IF(OR($K92="",$L92=""),"",IFERROR($K92*$L92,""))</f>
        <v/>
      </c>
      <c r="N92" s="11">
        <f>IF($A92="","",IF(OR($G92="",$D92="",$F92="",$E92=""),"Completar entradas",IF($J92="","Revisar proveedor y servicio",IF(IFERROR(VLOOKUP($G92&amp;"|"&amp;$D92,'Parámetros'!$A$5:$G$104,7,FALSE),"")&lt;&gt;"Introducido","Comprobar el supuesto del proveedor",IF($K92&gt;0,"Comprobar cargo con el proveedor","Dentro del límite introducido")))))</f>
        <v/>
      </c>
    </row>
    <row r="93" ht="30" customHeight="1">
      <c r="A93" s="17" t="n"/>
      <c r="B93" s="17" t="n"/>
      <c r="C93" s="17" t="n"/>
      <c r="D93" s="17" t="n"/>
      <c r="E93" s="31" t="n"/>
      <c r="F93" s="32" t="n"/>
      <c r="G93" s="17" t="n"/>
      <c r="H93" s="17" t="n"/>
      <c r="I93" s="17" t="n"/>
      <c r="J93" s="26">
        <f>IF(OR($G93="",$D93=""),"",IFERROR(VLOOKUP($G93&amp;"|"&amp;$D93,'Parámetros'!$A$5:$G$104,4,FALSE),""))</f>
        <v/>
      </c>
      <c r="K93" s="26">
        <f>IF(OR($F93="",$J93=""),"",MAX(0,$F93-$J93))</f>
        <v/>
      </c>
      <c r="L93" s="20">
        <f>IF(OR($G93="",$D93=""),"",IFERROR(VLOOKUP($G93&amp;"|"&amp;$D93,'Parámetros'!$A$5:$G$104,5,FALSE),""))</f>
        <v/>
      </c>
      <c r="M93" s="27">
        <f>IF(OR($K93="",$L93=""),"",IFERROR($K93*$L93,""))</f>
        <v/>
      </c>
      <c r="N93" s="5">
        <f>IF($A93="","",IF(OR($G93="",$D93="",$F93="",$E93=""),"Completar entradas",IF($J93="","Revisar proveedor y servicio",IF(IFERROR(VLOOKUP($G93&amp;"|"&amp;$D93,'Parámetros'!$A$5:$G$104,7,FALSE),"")&lt;&gt;"Introducido","Comprobar el supuesto del proveedor",IF($K93&gt;0,"Comprobar cargo con el proveedor","Dentro del límite introducido")))))</f>
        <v/>
      </c>
    </row>
    <row r="94" ht="30" customHeight="1">
      <c r="A94" s="17" t="n"/>
      <c r="B94" s="17" t="n"/>
      <c r="C94" s="17" t="n"/>
      <c r="D94" s="17" t="n"/>
      <c r="E94" s="31" t="n"/>
      <c r="F94" s="32" t="n"/>
      <c r="G94" s="17" t="n"/>
      <c r="H94" s="17" t="n"/>
      <c r="I94" s="17" t="n"/>
      <c r="J94" s="28">
        <f>IF(OR($G94="",$D94=""),"",IFERROR(VLOOKUP($G94&amp;"|"&amp;$D94,'Parámetros'!$A$5:$G$104,4,FALSE),""))</f>
        <v/>
      </c>
      <c r="K94" s="28">
        <f>IF(OR($F94="",$J94=""),"",MAX(0,$F94-$J94))</f>
        <v/>
      </c>
      <c r="L94" s="21">
        <f>IF(OR($G94="",$D94=""),"",IFERROR(VLOOKUP($G94&amp;"|"&amp;$D94,'Parámetros'!$A$5:$G$104,5,FALSE),""))</f>
        <v/>
      </c>
      <c r="M94" s="29">
        <f>IF(OR($K94="",$L94=""),"",IFERROR($K94*$L94,""))</f>
        <v/>
      </c>
      <c r="N94" s="11">
        <f>IF($A94="","",IF(OR($G94="",$D94="",$F94="",$E94=""),"Completar entradas",IF($J94="","Revisar proveedor y servicio",IF(IFERROR(VLOOKUP($G94&amp;"|"&amp;$D94,'Parámetros'!$A$5:$G$104,7,FALSE),"")&lt;&gt;"Introducido","Comprobar el supuesto del proveedor",IF($K94&gt;0,"Comprobar cargo con el proveedor","Dentro del límite introducido")))))</f>
        <v/>
      </c>
    </row>
    <row r="95" ht="30" customHeight="1">
      <c r="A95" s="17" t="n"/>
      <c r="B95" s="17" t="n"/>
      <c r="C95" s="17" t="n"/>
      <c r="D95" s="17" t="n"/>
      <c r="E95" s="31" t="n"/>
      <c r="F95" s="32" t="n"/>
      <c r="G95" s="17" t="n"/>
      <c r="H95" s="17" t="n"/>
      <c r="I95" s="17" t="n"/>
      <c r="J95" s="26">
        <f>IF(OR($G95="",$D95=""),"",IFERROR(VLOOKUP($G95&amp;"|"&amp;$D95,'Parámetros'!$A$5:$G$104,4,FALSE),""))</f>
        <v/>
      </c>
      <c r="K95" s="26">
        <f>IF(OR($F95="",$J95=""),"",MAX(0,$F95-$J95))</f>
        <v/>
      </c>
      <c r="L95" s="20">
        <f>IF(OR($G95="",$D95=""),"",IFERROR(VLOOKUP($G95&amp;"|"&amp;$D95,'Parámetros'!$A$5:$G$104,5,FALSE),""))</f>
        <v/>
      </c>
      <c r="M95" s="27">
        <f>IF(OR($K95="",$L95=""),"",IFERROR($K95*$L95,""))</f>
        <v/>
      </c>
      <c r="N95" s="5">
        <f>IF($A95="","",IF(OR($G95="",$D95="",$F95="",$E95=""),"Completar entradas",IF($J95="","Revisar proveedor y servicio",IF(IFERROR(VLOOKUP($G95&amp;"|"&amp;$D95,'Parámetros'!$A$5:$G$104,7,FALSE),"")&lt;&gt;"Introducido","Comprobar el supuesto del proveedor",IF($K95&gt;0,"Comprobar cargo con el proveedor","Dentro del límite introducido")))))</f>
        <v/>
      </c>
    </row>
    <row r="96" ht="30" customHeight="1">
      <c r="A96" s="17" t="n"/>
      <c r="B96" s="17" t="n"/>
      <c r="C96" s="17" t="n"/>
      <c r="D96" s="17" t="n"/>
      <c r="E96" s="31" t="n"/>
      <c r="F96" s="32" t="n"/>
      <c r="G96" s="17" t="n"/>
      <c r="H96" s="17" t="n"/>
      <c r="I96" s="17" t="n"/>
      <c r="J96" s="28">
        <f>IF(OR($G96="",$D96=""),"",IFERROR(VLOOKUP($G96&amp;"|"&amp;$D96,'Parámetros'!$A$5:$G$104,4,FALSE),""))</f>
        <v/>
      </c>
      <c r="K96" s="28">
        <f>IF(OR($F96="",$J96=""),"",MAX(0,$F96-$J96))</f>
        <v/>
      </c>
      <c r="L96" s="21">
        <f>IF(OR($G96="",$D96=""),"",IFERROR(VLOOKUP($G96&amp;"|"&amp;$D96,'Parámetros'!$A$5:$G$104,5,FALSE),""))</f>
        <v/>
      </c>
      <c r="M96" s="29">
        <f>IF(OR($K96="",$L96=""),"",IFERROR($K96*$L96,""))</f>
        <v/>
      </c>
      <c r="N96" s="11">
        <f>IF($A96="","",IF(OR($G96="",$D96="",$F96="",$E96=""),"Completar entradas",IF($J96="","Revisar proveedor y servicio",IF(IFERROR(VLOOKUP($G96&amp;"|"&amp;$D96,'Parámetros'!$A$5:$G$104,7,FALSE),"")&lt;&gt;"Introducido","Comprobar el supuesto del proveedor",IF($K96&gt;0,"Comprobar cargo con el proveedor","Dentro del límite introducido")))))</f>
        <v/>
      </c>
    </row>
    <row r="97" ht="30" customHeight="1">
      <c r="A97" s="17" t="n"/>
      <c r="B97" s="17" t="n"/>
      <c r="C97" s="17" t="n"/>
      <c r="D97" s="17" t="n"/>
      <c r="E97" s="31" t="n"/>
      <c r="F97" s="32" t="n"/>
      <c r="G97" s="17" t="n"/>
      <c r="H97" s="17" t="n"/>
      <c r="I97" s="17" t="n"/>
      <c r="J97" s="26">
        <f>IF(OR($G97="",$D97=""),"",IFERROR(VLOOKUP($G97&amp;"|"&amp;$D97,'Parámetros'!$A$5:$G$104,4,FALSE),""))</f>
        <v/>
      </c>
      <c r="K97" s="26">
        <f>IF(OR($F97="",$J97=""),"",MAX(0,$F97-$J97))</f>
        <v/>
      </c>
      <c r="L97" s="20">
        <f>IF(OR($G97="",$D97=""),"",IFERROR(VLOOKUP($G97&amp;"|"&amp;$D97,'Parámetros'!$A$5:$G$104,5,FALSE),""))</f>
        <v/>
      </c>
      <c r="M97" s="27">
        <f>IF(OR($K97="",$L97=""),"",IFERROR($K97*$L97,""))</f>
        <v/>
      </c>
      <c r="N97" s="5">
        <f>IF($A97="","",IF(OR($G97="",$D97="",$F97="",$E97=""),"Completar entradas",IF($J97="","Revisar proveedor y servicio",IF(IFERROR(VLOOKUP($G97&amp;"|"&amp;$D97,'Parámetros'!$A$5:$G$104,7,FALSE),"")&lt;&gt;"Introducido","Comprobar el supuesto del proveedor",IF($K97&gt;0,"Comprobar cargo con el proveedor","Dentro del límite introducido")))))</f>
        <v/>
      </c>
    </row>
    <row r="98" ht="30" customHeight="1">
      <c r="A98" s="17" t="n"/>
      <c r="B98" s="17" t="n"/>
      <c r="C98" s="17" t="n"/>
      <c r="D98" s="17" t="n"/>
      <c r="E98" s="31" t="n"/>
      <c r="F98" s="32" t="n"/>
      <c r="G98" s="17" t="n"/>
      <c r="H98" s="17" t="n"/>
      <c r="I98" s="17" t="n"/>
      <c r="J98" s="28">
        <f>IF(OR($G98="",$D98=""),"",IFERROR(VLOOKUP($G98&amp;"|"&amp;$D98,'Parámetros'!$A$5:$G$104,4,FALSE),""))</f>
        <v/>
      </c>
      <c r="K98" s="28">
        <f>IF(OR($F98="",$J98=""),"",MAX(0,$F98-$J98))</f>
        <v/>
      </c>
      <c r="L98" s="21">
        <f>IF(OR($G98="",$D98=""),"",IFERROR(VLOOKUP($G98&amp;"|"&amp;$D98,'Parámetros'!$A$5:$G$104,5,FALSE),""))</f>
        <v/>
      </c>
      <c r="M98" s="29">
        <f>IF(OR($K98="",$L98=""),"",IFERROR($K98*$L98,""))</f>
        <v/>
      </c>
      <c r="N98" s="11">
        <f>IF($A98="","",IF(OR($G98="",$D98="",$F98="",$E98=""),"Completar entradas",IF($J98="","Revisar proveedor y servicio",IF(IFERROR(VLOOKUP($G98&amp;"|"&amp;$D98,'Parámetros'!$A$5:$G$104,7,FALSE),"")&lt;&gt;"Introducido","Comprobar el supuesto del proveedor",IF($K98&gt;0,"Comprobar cargo con el proveedor","Dentro del límite introducido")))))</f>
        <v/>
      </c>
    </row>
    <row r="99" ht="30" customHeight="1">
      <c r="A99" s="17" t="n"/>
      <c r="B99" s="17" t="n"/>
      <c r="C99" s="17" t="n"/>
      <c r="D99" s="17" t="n"/>
      <c r="E99" s="31" t="n"/>
      <c r="F99" s="32" t="n"/>
      <c r="G99" s="17" t="n"/>
      <c r="H99" s="17" t="n"/>
      <c r="I99" s="17" t="n"/>
      <c r="J99" s="26">
        <f>IF(OR($G99="",$D99=""),"",IFERROR(VLOOKUP($G99&amp;"|"&amp;$D99,'Parámetros'!$A$5:$G$104,4,FALSE),""))</f>
        <v/>
      </c>
      <c r="K99" s="26">
        <f>IF(OR($F99="",$J99=""),"",MAX(0,$F99-$J99))</f>
        <v/>
      </c>
      <c r="L99" s="20">
        <f>IF(OR($G99="",$D99=""),"",IFERROR(VLOOKUP($G99&amp;"|"&amp;$D99,'Parámetros'!$A$5:$G$104,5,FALSE),""))</f>
        <v/>
      </c>
      <c r="M99" s="27">
        <f>IF(OR($K99="",$L99=""),"",IFERROR($K99*$L99,""))</f>
        <v/>
      </c>
      <c r="N99" s="5">
        <f>IF($A99="","",IF(OR($G99="",$D99="",$F99="",$E99=""),"Completar entradas",IF($J99="","Revisar proveedor y servicio",IF(IFERROR(VLOOKUP($G99&amp;"|"&amp;$D99,'Parámetros'!$A$5:$G$104,7,FALSE),"")&lt;&gt;"Introducido","Comprobar el supuesto del proveedor",IF($K99&gt;0,"Comprobar cargo con el proveedor","Dentro del límite introducido")))))</f>
        <v/>
      </c>
    </row>
    <row r="100" ht="30" customHeight="1">
      <c r="A100" s="17" t="n"/>
      <c r="B100" s="17" t="n"/>
      <c r="C100" s="17" t="n"/>
      <c r="D100" s="17" t="n"/>
      <c r="E100" s="31" t="n"/>
      <c r="F100" s="32" t="n"/>
      <c r="G100" s="17" t="n"/>
      <c r="H100" s="17" t="n"/>
      <c r="I100" s="17" t="n"/>
      <c r="J100" s="28">
        <f>IF(OR($G100="",$D100=""),"",IFERROR(VLOOKUP($G100&amp;"|"&amp;$D100,'Parámetros'!$A$5:$G$104,4,FALSE),""))</f>
        <v/>
      </c>
      <c r="K100" s="28">
        <f>IF(OR($F100="",$J100=""),"",MAX(0,$F100-$J100))</f>
        <v/>
      </c>
      <c r="L100" s="21">
        <f>IF(OR($G100="",$D100=""),"",IFERROR(VLOOKUP($G100&amp;"|"&amp;$D100,'Parámetros'!$A$5:$G$104,5,FALSE),""))</f>
        <v/>
      </c>
      <c r="M100" s="29">
        <f>IF(OR($K100="",$L100=""),"",IFERROR($K100*$L100,""))</f>
        <v/>
      </c>
      <c r="N100" s="11">
        <f>IF($A100="","",IF(OR($G100="",$D100="",$F100="",$E100=""),"Completar entradas",IF($J100="","Revisar proveedor y servicio",IF(IFERROR(VLOOKUP($G100&amp;"|"&amp;$D100,'Parámetros'!$A$5:$G$104,7,FALSE),"")&lt;&gt;"Introducido","Comprobar el supuesto del proveedor",IF($K100&gt;0,"Comprobar cargo con el proveedor","Dentro del límite introducido")))))</f>
        <v/>
      </c>
    </row>
    <row r="101" ht="30" customHeight="1">
      <c r="A101" s="17" t="n"/>
      <c r="B101" s="17" t="n"/>
      <c r="C101" s="17" t="n"/>
      <c r="D101" s="17" t="n"/>
      <c r="E101" s="31" t="n"/>
      <c r="F101" s="32" t="n"/>
      <c r="G101" s="17" t="n"/>
      <c r="H101" s="17" t="n"/>
      <c r="I101" s="17" t="n"/>
      <c r="J101" s="26">
        <f>IF(OR($G101="",$D101=""),"",IFERROR(VLOOKUP($G101&amp;"|"&amp;$D101,'Parámetros'!$A$5:$G$104,4,FALSE),""))</f>
        <v/>
      </c>
      <c r="K101" s="26">
        <f>IF(OR($F101="",$J101=""),"",MAX(0,$F101-$J101))</f>
        <v/>
      </c>
      <c r="L101" s="20">
        <f>IF(OR($G101="",$D101=""),"",IFERROR(VLOOKUP($G101&amp;"|"&amp;$D101,'Parámetros'!$A$5:$G$104,5,FALSE),""))</f>
        <v/>
      </c>
      <c r="M101" s="27">
        <f>IF(OR($K101="",$L101=""),"",IFERROR($K101*$L101,""))</f>
        <v/>
      </c>
      <c r="N101" s="5">
        <f>IF($A101="","",IF(OR($G101="",$D101="",$F101="",$E101=""),"Completar entradas",IF($J101="","Revisar proveedor y servicio",IF(IFERROR(VLOOKUP($G101&amp;"|"&amp;$D101,'Parámetros'!$A$5:$G$104,7,FALSE),"")&lt;&gt;"Introducido","Comprobar el supuesto del proveedor",IF($K101&gt;0,"Comprobar cargo con el proveedor","Dentro del límite introducido")))))</f>
        <v/>
      </c>
    </row>
    <row r="102" ht="30" customHeight="1">
      <c r="A102" s="17" t="n"/>
      <c r="B102" s="17" t="n"/>
      <c r="C102" s="17" t="n"/>
      <c r="D102" s="17" t="n"/>
      <c r="E102" s="31" t="n"/>
      <c r="F102" s="32" t="n"/>
      <c r="G102" s="17" t="n"/>
      <c r="H102" s="17" t="n"/>
      <c r="I102" s="17" t="n"/>
      <c r="J102" s="28">
        <f>IF(OR($G102="",$D102=""),"",IFERROR(VLOOKUP($G102&amp;"|"&amp;$D102,'Parámetros'!$A$5:$G$104,4,FALSE),""))</f>
        <v/>
      </c>
      <c r="K102" s="28">
        <f>IF(OR($F102="",$J102=""),"",MAX(0,$F102-$J102))</f>
        <v/>
      </c>
      <c r="L102" s="21">
        <f>IF(OR($G102="",$D102=""),"",IFERROR(VLOOKUP($G102&amp;"|"&amp;$D102,'Parámetros'!$A$5:$G$104,5,FALSE),""))</f>
        <v/>
      </c>
      <c r="M102" s="29">
        <f>IF(OR($K102="",$L102=""),"",IFERROR($K102*$L102,""))</f>
        <v/>
      </c>
      <c r="N102" s="11">
        <f>IF($A102="","",IF(OR($G102="",$D102="",$F102="",$E102=""),"Completar entradas",IF($J102="","Revisar proveedor y servicio",IF(IFERROR(VLOOKUP($G102&amp;"|"&amp;$D102,'Parámetros'!$A$5:$G$104,7,FALSE),"")&lt;&gt;"Introducido","Comprobar el supuesto del proveedor",IF($K102&gt;0,"Comprobar cargo con el proveedor","Dentro del límite introducido")))))</f>
        <v/>
      </c>
    </row>
    <row r="103" ht="30" customHeight="1">
      <c r="A103" s="17" t="n"/>
      <c r="B103" s="17" t="n"/>
      <c r="C103" s="17" t="n"/>
      <c r="D103" s="17" t="n"/>
      <c r="E103" s="31" t="n"/>
      <c r="F103" s="32" t="n"/>
      <c r="G103" s="17" t="n"/>
      <c r="H103" s="17" t="n"/>
      <c r="I103" s="17" t="n"/>
      <c r="J103" s="26">
        <f>IF(OR($G103="",$D103=""),"",IFERROR(VLOOKUP($G103&amp;"|"&amp;$D103,'Parámetros'!$A$5:$G$104,4,FALSE),""))</f>
        <v/>
      </c>
      <c r="K103" s="26">
        <f>IF(OR($F103="",$J103=""),"",MAX(0,$F103-$J103))</f>
        <v/>
      </c>
      <c r="L103" s="20">
        <f>IF(OR($G103="",$D103=""),"",IFERROR(VLOOKUP($G103&amp;"|"&amp;$D103,'Parámetros'!$A$5:$G$104,5,FALSE),""))</f>
        <v/>
      </c>
      <c r="M103" s="27">
        <f>IF(OR($K103="",$L103=""),"",IFERROR($K103*$L103,""))</f>
        <v/>
      </c>
      <c r="N103" s="5">
        <f>IF($A103="","",IF(OR($G103="",$D103="",$F103="",$E103=""),"Completar entradas",IF($J103="","Revisar proveedor y servicio",IF(IFERROR(VLOOKUP($G103&amp;"|"&amp;$D103,'Parámetros'!$A$5:$G$104,7,FALSE),"")&lt;&gt;"Introducido","Comprobar el supuesto del proveedor",IF($K103&gt;0,"Comprobar cargo con el proveedor","Dentro del límite introducido")))))</f>
        <v/>
      </c>
    </row>
    <row r="104" ht="30" customHeight="1">
      <c r="A104" s="17" t="n"/>
      <c r="B104" s="17" t="n"/>
      <c r="C104" s="17" t="n"/>
      <c r="D104" s="17" t="n"/>
      <c r="E104" s="31" t="n"/>
      <c r="F104" s="32" t="n"/>
      <c r="G104" s="17" t="n"/>
      <c r="H104" s="17" t="n"/>
      <c r="I104" s="17" t="n"/>
      <c r="J104" s="28">
        <f>IF(OR($G104="",$D104=""),"",IFERROR(VLOOKUP($G104&amp;"|"&amp;$D104,'Parámetros'!$A$5:$G$104,4,FALSE),""))</f>
        <v/>
      </c>
      <c r="K104" s="28">
        <f>IF(OR($F104="",$J104=""),"",MAX(0,$F104-$J104))</f>
        <v/>
      </c>
      <c r="L104" s="21">
        <f>IF(OR($G104="",$D104=""),"",IFERROR(VLOOKUP($G104&amp;"|"&amp;$D104,'Parámetros'!$A$5:$G$104,5,FALSE),""))</f>
        <v/>
      </c>
      <c r="M104" s="29">
        <f>IF(OR($K104="",$L104=""),"",IFERROR($K104*$L104,""))</f>
        <v/>
      </c>
      <c r="N104" s="11">
        <f>IF($A104="","",IF(OR($G104="",$D104="",$F104="",$E104=""),"Completar entradas",IF($J104="","Revisar proveedor y servicio",IF(IFERROR(VLOOKUP($G104&amp;"|"&amp;$D104,'Parámetros'!$A$5:$G$104,7,FALSE),"")&lt;&gt;"Introducido","Comprobar el supuesto del proveedor",IF($K104&gt;0,"Comprobar cargo con el proveedor","Dentro del límite introducido")))))</f>
        <v/>
      </c>
    </row>
  </sheetData>
  <autoFilter ref="A4:N104"/>
  <mergeCells count="1">
    <mergeCell ref="A1:N1"/>
  </mergeCells>
  <conditionalFormatting sqref="K5:K104">
    <cfRule type="expression" priority="1" dxfId="0">
      <formula>AND($A5&lt;&gt;"",$K5&gt;0)</formula>
    </cfRule>
  </conditionalFormatting>
  <conditionalFormatting sqref="N5:N104">
    <cfRule type="expression" priority="2" dxfId="2">
      <formula>AND($A5&lt;&gt;"",$N5="Dentro del límite introducido")</formula>
    </cfRule>
    <cfRule type="expression" priority="3" dxfId="0">
      <formula>AND($A5&lt;&gt;"",$N5&lt;&gt;"Dentro del límite introducido")</formula>
    </cfRule>
  </conditionalFormatting>
  <dataValidations count="3">
    <dataValidation sqref="E5:E104" showDropDown="0" showInputMessage="1" showErrorMessage="1" allowBlank="0" errorTitle="Fecha fuera del horizonte" error="Revise la fecha o amplíe el horizonte visible en Parámetros." promptTitle="Fecha del servicio" prompt="Introduzca una fecha dentro del horizonte configurado." type="date" operator="between">
      <formula1>TODAY()-INDIRECT("'Parámetros'!$K$7")</formula1>
      <formula2>TODAY()+INDIRECT("'Parámetros'!$K$7")</formula2>
    </dataValidation>
    <dataValidation sqref="F5:F104" showDropDown="0" showInputMessage="1" showErrorMessage="1" allowBlank="0" errorTitle="Cantidad no válida" error="Introduzca una cantidad entre 0 y el máximo visible en Parámetros." promptTitle="Equipaje previsto" prompt="Cantidad total prevista por persona, expresada en kilogramos." type="decimal" operator="between">
      <formula1>0</formula1>
      <formula2>INDIRECT("'Parámetros'!$K$5")</formula2>
    </dataValidation>
    <dataValidation sqref="I5:I104" showDropDown="0" showInputMessage="0" showErrorMessage="1" allowBlank="0" errorTitle="Estado no válido" error="Seleccione uno de los estados internos disponibles." type="list">
      <formula1>"Pendiente,En revisión,Comparado,Descartado"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34" customWidth="1" min="2" max="2"/>
    <col width="26" customWidth="1" min="3" max="3"/>
    <col width="26" customWidth="1" min="4" max="4"/>
    <col width="25" customWidth="1" min="5" max="5"/>
    <col width="18" customWidth="1" min="6" max="6"/>
    <col width="23" customWidth="1" min="7" max="7"/>
    <col width="3" customWidth="1" min="8" max="8"/>
    <col width="3" customWidth="1" min="9" max="9"/>
    <col width="32" customWidth="1" min="10" max="10"/>
    <col width="48" customWidth="1" min="11" max="11"/>
  </cols>
  <sheetData>
    <row r="1" ht="28" customHeight="1">
      <c r="A1" s="1" t="inlineStr">
        <is>
          <t>Parámetros editables de equipaje</t>
        </is>
      </c>
    </row>
    <row r="2" ht="34" customHeight="1">
      <c r="A2" s="16" t="inlineStr">
        <is>
          <t>Todos los valores son ficticios y editables. Sustituya límites, importes y fechas por los datos que proceda comprobar para cada proveedor y servicio.</t>
        </is>
      </c>
    </row>
    <row r="3"/>
    <row r="4" ht="42" customHeight="1">
      <c r="A4" s="2" t="inlineStr">
        <is>
          <t>Clave de consulta (calculada)</t>
        </is>
      </c>
      <c r="B4" s="2" t="inlineStr">
        <is>
          <t>Proveedor</t>
        </is>
      </c>
      <c r="C4" s="2" t="inlineStr">
        <is>
          <t>Servicio</t>
        </is>
      </c>
      <c r="D4" s="2" t="inlineStr">
        <is>
          <t>Cantidad incluida (kg/persona)</t>
        </is>
      </c>
      <c r="E4" s="2" t="inlineStr">
        <is>
          <t>Importe por exceso (€/kg)</t>
        </is>
      </c>
      <c r="F4" s="2" t="inlineStr">
        <is>
          <t>Fecha de referencia</t>
        </is>
      </c>
      <c r="G4" s="2" t="inlineStr">
        <is>
          <t>Estado de revisión</t>
        </is>
      </c>
      <c r="J4" s="2" t="inlineStr">
        <is>
          <t>Parámetro visible</t>
        </is>
      </c>
      <c r="K4" s="2" t="inlineStr">
        <is>
          <t>Valor editable</t>
        </is>
      </c>
    </row>
    <row r="5" ht="30" customHeight="1">
      <c r="A5" s="5">
        <f>IF(OR($B5="",$C5=""),"",$B5&amp;"|"&amp;$C5)</f>
        <v/>
      </c>
      <c r="B5" s="17" t="inlineStr">
        <is>
          <t>Transportista Nébula Ficticio</t>
        </is>
      </c>
      <c r="C5" s="17" t="inlineStr">
        <is>
          <t>Tarifa Brisa Ficticia</t>
        </is>
      </c>
      <c r="D5" s="32" t="n">
        <v>23</v>
      </c>
      <c r="E5" s="22" t="n">
        <v>12.5</v>
      </c>
      <c r="F5" s="31" t="n">
        <v>46257</v>
      </c>
      <c r="G5" s="17" t="inlineStr">
        <is>
          <t>Introducido</t>
        </is>
      </c>
      <c r="J5" s="3" t="inlineStr">
        <is>
          <t>Máximo de kg previstos</t>
        </is>
      </c>
      <c r="K5" s="33" t="n">
        <v>80</v>
      </c>
    </row>
    <row r="6" ht="30" customHeight="1">
      <c r="A6" s="11">
        <f>IF(OR($B6="",$C6=""),"",$B6&amp;"|"&amp;$C6)</f>
        <v/>
      </c>
      <c r="B6" s="17" t="inlineStr">
        <is>
          <t>Líneas Cobalto Ficticias</t>
        </is>
      </c>
      <c r="C6" s="17" t="inlineStr">
        <is>
          <t>Tarifa Sal Ficticia</t>
        </is>
      </c>
      <c r="D6" s="32" t="n">
        <v>15</v>
      </c>
      <c r="E6" s="22" t="n">
        <v>18</v>
      </c>
      <c r="F6" s="31" t="n">
        <v>46232</v>
      </c>
      <c r="G6" s="17" t="inlineStr">
        <is>
          <t>Introducido</t>
        </is>
      </c>
      <c r="J6" s="9" t="inlineStr">
        <is>
          <t>Máximo de importe por kg</t>
        </is>
      </c>
      <c r="K6" s="24" t="n">
        <v>250</v>
      </c>
    </row>
    <row r="7" ht="30" customHeight="1">
      <c r="A7" s="5">
        <f>IF(OR($B7="",$C7=""),"",$B7&amp;"|"&amp;$C7)</f>
        <v/>
      </c>
      <c r="B7" s="17" t="inlineStr">
        <is>
          <t>Ala Boreal Ficticia</t>
        </is>
      </c>
      <c r="C7" s="17" t="inlineStr">
        <is>
          <t>Tarifa Nieve Ficticia</t>
        </is>
      </c>
      <c r="D7" s="32" t="n">
        <v>20</v>
      </c>
      <c r="E7" s="22" t="n">
        <v>9.75</v>
      </c>
      <c r="F7" s="31" t="n">
        <v>45547</v>
      </c>
      <c r="G7" s="17" t="inlineStr">
        <is>
          <t>Pendiente de revisión</t>
        </is>
      </c>
      <c r="J7" s="3" t="inlineStr">
        <is>
          <t>Horizonte de fechas (días)</t>
        </is>
      </c>
      <c r="K7" s="25" t="n">
        <v>730</v>
      </c>
    </row>
    <row r="8" ht="30" customHeight="1">
      <c r="A8" s="11">
        <f>IF(OR($B8="",$C8=""),"",$B8&amp;"|"&amp;$C8)</f>
        <v/>
      </c>
      <c r="B8" s="17" t="inlineStr">
        <is>
          <t>Ferri Estela Ficticio</t>
        </is>
      </c>
      <c r="C8" s="17" t="inlineStr">
        <is>
          <t>Cabina Costa Ficticia</t>
        </is>
      </c>
      <c r="D8" s="32" t="n">
        <v>50</v>
      </c>
      <c r="E8" s="22" t="n">
        <v>4</v>
      </c>
      <c r="F8" s="31" t="n">
        <v>46217</v>
      </c>
      <c r="G8" s="17" t="inlineStr">
        <is>
          <t>Introducido</t>
        </is>
      </c>
      <c r="J8" s="9" t="inlineStr">
        <is>
          <t>Texto de aviso interno</t>
        </is>
      </c>
      <c r="K8" s="17" t="inlineStr">
        <is>
          <t>Comprobar manualmente las condiciones antes de confirmar el servicio.</t>
        </is>
      </c>
    </row>
    <row r="9" ht="30" customHeight="1">
      <c r="A9" s="5">
        <f>IF(OR($B9="",$C9=""),"",$B9&amp;"|"&amp;$C9)</f>
        <v/>
      </c>
      <c r="B9" s="17" t="inlineStr">
        <is>
          <t>Tren Horizonte Ficticio</t>
        </is>
      </c>
      <c r="C9" s="17" t="inlineStr">
        <is>
          <t>Billete Ruta Ficticio</t>
        </is>
      </c>
      <c r="D9" s="32" t="n">
        <v>25</v>
      </c>
      <c r="E9" s="22" t="n">
        <v>6.5</v>
      </c>
      <c r="F9" s="31" t="n">
        <v>46262</v>
      </c>
      <c r="G9" s="17" t="inlineStr">
        <is>
          <t>Introducido</t>
        </is>
      </c>
    </row>
    <row r="10" ht="30" customHeight="1">
      <c r="A10" s="11">
        <f>IF(OR($B10="",$C10=""),"",$B10&amp;"|"&amp;$C10)</f>
        <v/>
      </c>
      <c r="B10" s="17" t="inlineStr">
        <is>
          <t>Autocar Lumen Ficticio</t>
        </is>
      </c>
      <c r="C10" s="17" t="inlineStr">
        <is>
          <t>Plaza Flexible Ficticia</t>
        </is>
      </c>
      <c r="D10" s="32" t="n">
        <v>20</v>
      </c>
      <c r="E10" s="22" t="n">
        <v>8</v>
      </c>
      <c r="F10" s="31" t="n">
        <v>46187</v>
      </c>
      <c r="G10" s="17" t="inlineStr">
        <is>
          <t>Pendiente de revisión</t>
        </is>
      </c>
    </row>
    <row r="11" ht="30" customHeight="1">
      <c r="A11" s="5">
        <f>IF(OR($B11="",$C11=""),"",$B11&amp;"|"&amp;$C11)</f>
        <v/>
      </c>
      <c r="B11" s="17" t="inlineStr">
        <is>
          <t>Aerolínea Prisma Ficticia</t>
        </is>
      </c>
      <c r="C11" s="17" t="inlineStr">
        <is>
          <t>Tarifa Cielo Ficticia</t>
        </is>
      </c>
      <c r="D11" s="32" t="n">
        <v>32</v>
      </c>
      <c r="E11" s="22" t="n">
        <v>15</v>
      </c>
      <c r="F11" s="31" t="n">
        <v>46267</v>
      </c>
      <c r="G11" s="17" t="inlineStr">
        <is>
          <t>Introducido</t>
        </is>
      </c>
    </row>
    <row r="12" ht="30" customHeight="1">
      <c r="A12" s="11">
        <f>IF(OR($B12="",$C12=""),"",$B12&amp;"|"&amp;$C12)</f>
        <v/>
      </c>
      <c r="B12" s="17" t="inlineStr">
        <is>
          <t>Naviera Órbita Ficticia</t>
        </is>
      </c>
      <c r="C12" s="17" t="inlineStr">
        <is>
          <t>Pasaje Marea Ficticio</t>
        </is>
      </c>
      <c r="D12" s="32" t="n">
        <v>40</v>
      </c>
      <c r="E12" s="22" t="n">
        <v>5.25</v>
      </c>
      <c r="F12" s="31" t="n">
        <v>46242</v>
      </c>
      <c r="G12" s="17" t="inlineStr">
        <is>
          <t>Introducido</t>
        </is>
      </c>
    </row>
    <row r="13" ht="30" customHeight="1">
      <c r="A13" s="5">
        <f>IF(OR($B13="",$C13=""),"",$B13&amp;"|"&amp;$C13)</f>
        <v/>
      </c>
      <c r="B13" s="17" t="n"/>
      <c r="C13" s="17" t="n"/>
      <c r="D13" s="32" t="n"/>
      <c r="E13" s="22" t="n"/>
      <c r="F13" s="31" t="n"/>
      <c r="G13" s="17" t="n"/>
    </row>
    <row r="14" ht="30" customHeight="1">
      <c r="A14" s="11">
        <f>IF(OR($B14="",$C14=""),"",$B14&amp;"|"&amp;$C14)</f>
        <v/>
      </c>
      <c r="B14" s="17" t="n"/>
      <c r="C14" s="17" t="n"/>
      <c r="D14" s="32" t="n"/>
      <c r="E14" s="22" t="n"/>
      <c r="F14" s="31" t="n"/>
      <c r="G14" s="17" t="n"/>
    </row>
    <row r="15" ht="30" customHeight="1">
      <c r="A15" s="5">
        <f>IF(OR($B15="",$C15=""),"",$B15&amp;"|"&amp;$C15)</f>
        <v/>
      </c>
      <c r="B15" s="17" t="n"/>
      <c r="C15" s="17" t="n"/>
      <c r="D15" s="32" t="n"/>
      <c r="E15" s="22" t="n"/>
      <c r="F15" s="31" t="n"/>
      <c r="G15" s="17" t="n"/>
    </row>
    <row r="16" ht="30" customHeight="1">
      <c r="A16" s="11">
        <f>IF(OR($B16="",$C16=""),"",$B16&amp;"|"&amp;$C16)</f>
        <v/>
      </c>
      <c r="B16" s="17" t="n"/>
      <c r="C16" s="17" t="n"/>
      <c r="D16" s="32" t="n"/>
      <c r="E16" s="22" t="n"/>
      <c r="F16" s="31" t="n"/>
      <c r="G16" s="17" t="n"/>
    </row>
    <row r="17" ht="30" customHeight="1">
      <c r="A17" s="5">
        <f>IF(OR($B17="",$C17=""),"",$B17&amp;"|"&amp;$C17)</f>
        <v/>
      </c>
      <c r="B17" s="17" t="n"/>
      <c r="C17" s="17" t="n"/>
      <c r="D17" s="32" t="n"/>
      <c r="E17" s="22" t="n"/>
      <c r="F17" s="31" t="n"/>
      <c r="G17" s="17" t="n"/>
    </row>
    <row r="18" ht="30" customHeight="1">
      <c r="A18" s="11">
        <f>IF(OR($B18="",$C18=""),"",$B18&amp;"|"&amp;$C18)</f>
        <v/>
      </c>
      <c r="B18" s="17" t="n"/>
      <c r="C18" s="17" t="n"/>
      <c r="D18" s="32" t="n"/>
      <c r="E18" s="22" t="n"/>
      <c r="F18" s="31" t="n"/>
      <c r="G18" s="17" t="n"/>
    </row>
    <row r="19" ht="30" customHeight="1">
      <c r="A19" s="5">
        <f>IF(OR($B19="",$C19=""),"",$B19&amp;"|"&amp;$C19)</f>
        <v/>
      </c>
      <c r="B19" s="17" t="n"/>
      <c r="C19" s="17" t="n"/>
      <c r="D19" s="32" t="n"/>
      <c r="E19" s="22" t="n"/>
      <c r="F19" s="31" t="n"/>
      <c r="G19" s="17" t="n"/>
    </row>
    <row r="20" ht="30" customHeight="1">
      <c r="A20" s="11">
        <f>IF(OR($B20="",$C20=""),"",$B20&amp;"|"&amp;$C20)</f>
        <v/>
      </c>
      <c r="B20" s="17" t="n"/>
      <c r="C20" s="17" t="n"/>
      <c r="D20" s="32" t="n"/>
      <c r="E20" s="22" t="n"/>
      <c r="F20" s="31" t="n"/>
      <c r="G20" s="17" t="n"/>
    </row>
    <row r="21" ht="30" customHeight="1">
      <c r="A21" s="5">
        <f>IF(OR($B21="",$C21=""),"",$B21&amp;"|"&amp;$C21)</f>
        <v/>
      </c>
      <c r="B21" s="17" t="n"/>
      <c r="C21" s="17" t="n"/>
      <c r="D21" s="32" t="n"/>
      <c r="E21" s="22" t="n"/>
      <c r="F21" s="31" t="n"/>
      <c r="G21" s="17" t="n"/>
    </row>
    <row r="22" ht="30" customHeight="1">
      <c r="A22" s="11">
        <f>IF(OR($B22="",$C22=""),"",$B22&amp;"|"&amp;$C22)</f>
        <v/>
      </c>
      <c r="B22" s="17" t="n"/>
      <c r="C22" s="17" t="n"/>
      <c r="D22" s="32" t="n"/>
      <c r="E22" s="22" t="n"/>
      <c r="F22" s="31" t="n"/>
      <c r="G22" s="17" t="n"/>
    </row>
    <row r="23" ht="30" customHeight="1">
      <c r="A23" s="5">
        <f>IF(OR($B23="",$C23=""),"",$B23&amp;"|"&amp;$C23)</f>
        <v/>
      </c>
      <c r="B23" s="17" t="n"/>
      <c r="C23" s="17" t="n"/>
      <c r="D23" s="32" t="n"/>
      <c r="E23" s="22" t="n"/>
      <c r="F23" s="31" t="n"/>
      <c r="G23" s="17" t="n"/>
    </row>
    <row r="24" ht="30" customHeight="1">
      <c r="A24" s="11">
        <f>IF(OR($B24="",$C24=""),"",$B24&amp;"|"&amp;$C24)</f>
        <v/>
      </c>
      <c r="B24" s="17" t="n"/>
      <c r="C24" s="17" t="n"/>
      <c r="D24" s="32" t="n"/>
      <c r="E24" s="22" t="n"/>
      <c r="F24" s="31" t="n"/>
      <c r="G24" s="17" t="n"/>
    </row>
    <row r="25" ht="30" customHeight="1">
      <c r="A25" s="5">
        <f>IF(OR($B25="",$C25=""),"",$B25&amp;"|"&amp;$C25)</f>
        <v/>
      </c>
      <c r="B25" s="17" t="n"/>
      <c r="C25" s="17" t="n"/>
      <c r="D25" s="32" t="n"/>
      <c r="E25" s="22" t="n"/>
      <c r="F25" s="31" t="n"/>
      <c r="G25" s="17" t="n"/>
    </row>
    <row r="26" ht="30" customHeight="1">
      <c r="A26" s="11">
        <f>IF(OR($B26="",$C26=""),"",$B26&amp;"|"&amp;$C26)</f>
        <v/>
      </c>
      <c r="B26" s="17" t="n"/>
      <c r="C26" s="17" t="n"/>
      <c r="D26" s="32" t="n"/>
      <c r="E26" s="22" t="n"/>
      <c r="F26" s="31" t="n"/>
      <c r="G26" s="17" t="n"/>
    </row>
    <row r="27" ht="30" customHeight="1">
      <c r="A27" s="5">
        <f>IF(OR($B27="",$C27=""),"",$B27&amp;"|"&amp;$C27)</f>
        <v/>
      </c>
      <c r="B27" s="17" t="n"/>
      <c r="C27" s="17" t="n"/>
      <c r="D27" s="32" t="n"/>
      <c r="E27" s="22" t="n"/>
      <c r="F27" s="31" t="n"/>
      <c r="G27" s="17" t="n"/>
    </row>
    <row r="28" ht="30" customHeight="1">
      <c r="A28" s="11">
        <f>IF(OR($B28="",$C28=""),"",$B28&amp;"|"&amp;$C28)</f>
        <v/>
      </c>
      <c r="B28" s="17" t="n"/>
      <c r="C28" s="17" t="n"/>
      <c r="D28" s="32" t="n"/>
      <c r="E28" s="22" t="n"/>
      <c r="F28" s="31" t="n"/>
      <c r="G28" s="17" t="n"/>
    </row>
    <row r="29" ht="30" customHeight="1">
      <c r="A29" s="5">
        <f>IF(OR($B29="",$C29=""),"",$B29&amp;"|"&amp;$C29)</f>
        <v/>
      </c>
      <c r="B29" s="17" t="n"/>
      <c r="C29" s="17" t="n"/>
      <c r="D29" s="32" t="n"/>
      <c r="E29" s="22" t="n"/>
      <c r="F29" s="31" t="n"/>
      <c r="G29" s="17" t="n"/>
    </row>
    <row r="30" ht="30" customHeight="1">
      <c r="A30" s="11">
        <f>IF(OR($B30="",$C30=""),"",$B30&amp;"|"&amp;$C30)</f>
        <v/>
      </c>
      <c r="B30" s="17" t="n"/>
      <c r="C30" s="17" t="n"/>
      <c r="D30" s="32" t="n"/>
      <c r="E30" s="22" t="n"/>
      <c r="F30" s="31" t="n"/>
      <c r="G30" s="17" t="n"/>
    </row>
    <row r="31" ht="30" customHeight="1">
      <c r="A31" s="5">
        <f>IF(OR($B31="",$C31=""),"",$B31&amp;"|"&amp;$C31)</f>
        <v/>
      </c>
      <c r="B31" s="17" t="n"/>
      <c r="C31" s="17" t="n"/>
      <c r="D31" s="32" t="n"/>
      <c r="E31" s="22" t="n"/>
      <c r="F31" s="31" t="n"/>
      <c r="G31" s="17" t="n"/>
    </row>
    <row r="32" ht="30" customHeight="1">
      <c r="A32" s="11">
        <f>IF(OR($B32="",$C32=""),"",$B32&amp;"|"&amp;$C32)</f>
        <v/>
      </c>
      <c r="B32" s="17" t="n"/>
      <c r="C32" s="17" t="n"/>
      <c r="D32" s="32" t="n"/>
      <c r="E32" s="22" t="n"/>
      <c r="F32" s="31" t="n"/>
      <c r="G32" s="17" t="n"/>
    </row>
    <row r="33" ht="30" customHeight="1">
      <c r="A33" s="5">
        <f>IF(OR($B33="",$C33=""),"",$B33&amp;"|"&amp;$C33)</f>
        <v/>
      </c>
      <c r="B33" s="17" t="n"/>
      <c r="C33" s="17" t="n"/>
      <c r="D33" s="32" t="n"/>
      <c r="E33" s="22" t="n"/>
      <c r="F33" s="31" t="n"/>
      <c r="G33" s="17" t="n"/>
    </row>
    <row r="34" ht="30" customHeight="1">
      <c r="A34" s="11">
        <f>IF(OR($B34="",$C34=""),"",$B34&amp;"|"&amp;$C34)</f>
        <v/>
      </c>
      <c r="B34" s="17" t="n"/>
      <c r="C34" s="17" t="n"/>
      <c r="D34" s="32" t="n"/>
      <c r="E34" s="22" t="n"/>
      <c r="F34" s="31" t="n"/>
      <c r="G34" s="17" t="n"/>
    </row>
    <row r="35" ht="30" customHeight="1">
      <c r="A35" s="5">
        <f>IF(OR($B35="",$C35=""),"",$B35&amp;"|"&amp;$C35)</f>
        <v/>
      </c>
      <c r="B35" s="17" t="n"/>
      <c r="C35" s="17" t="n"/>
      <c r="D35" s="32" t="n"/>
      <c r="E35" s="22" t="n"/>
      <c r="F35" s="31" t="n"/>
      <c r="G35" s="17" t="n"/>
    </row>
    <row r="36" ht="30" customHeight="1">
      <c r="A36" s="11">
        <f>IF(OR($B36="",$C36=""),"",$B36&amp;"|"&amp;$C36)</f>
        <v/>
      </c>
      <c r="B36" s="17" t="n"/>
      <c r="C36" s="17" t="n"/>
      <c r="D36" s="32" t="n"/>
      <c r="E36" s="22" t="n"/>
      <c r="F36" s="31" t="n"/>
      <c r="G36" s="17" t="n"/>
    </row>
    <row r="37" ht="30" customHeight="1">
      <c r="A37" s="5">
        <f>IF(OR($B37="",$C37=""),"",$B37&amp;"|"&amp;$C37)</f>
        <v/>
      </c>
      <c r="B37" s="17" t="n"/>
      <c r="C37" s="17" t="n"/>
      <c r="D37" s="32" t="n"/>
      <c r="E37" s="22" t="n"/>
      <c r="F37" s="31" t="n"/>
      <c r="G37" s="17" t="n"/>
    </row>
    <row r="38" ht="30" customHeight="1">
      <c r="A38" s="11">
        <f>IF(OR($B38="",$C38=""),"",$B38&amp;"|"&amp;$C38)</f>
        <v/>
      </c>
      <c r="B38" s="17" t="n"/>
      <c r="C38" s="17" t="n"/>
      <c r="D38" s="32" t="n"/>
      <c r="E38" s="22" t="n"/>
      <c r="F38" s="31" t="n"/>
      <c r="G38" s="17" t="n"/>
    </row>
    <row r="39" ht="30" customHeight="1">
      <c r="A39" s="5">
        <f>IF(OR($B39="",$C39=""),"",$B39&amp;"|"&amp;$C39)</f>
        <v/>
      </c>
      <c r="B39" s="17" t="n"/>
      <c r="C39" s="17" t="n"/>
      <c r="D39" s="32" t="n"/>
      <c r="E39" s="22" t="n"/>
      <c r="F39" s="31" t="n"/>
      <c r="G39" s="17" t="n"/>
    </row>
    <row r="40" ht="30" customHeight="1">
      <c r="A40" s="11">
        <f>IF(OR($B40="",$C40=""),"",$B40&amp;"|"&amp;$C40)</f>
        <v/>
      </c>
      <c r="B40" s="17" t="n"/>
      <c r="C40" s="17" t="n"/>
      <c r="D40" s="32" t="n"/>
      <c r="E40" s="22" t="n"/>
      <c r="F40" s="31" t="n"/>
      <c r="G40" s="17" t="n"/>
    </row>
    <row r="41" ht="30" customHeight="1">
      <c r="A41" s="5">
        <f>IF(OR($B41="",$C41=""),"",$B41&amp;"|"&amp;$C41)</f>
        <v/>
      </c>
      <c r="B41" s="17" t="n"/>
      <c r="C41" s="17" t="n"/>
      <c r="D41" s="32" t="n"/>
      <c r="E41" s="22" t="n"/>
      <c r="F41" s="31" t="n"/>
      <c r="G41" s="17" t="n"/>
    </row>
    <row r="42" ht="30" customHeight="1">
      <c r="A42" s="11">
        <f>IF(OR($B42="",$C42=""),"",$B42&amp;"|"&amp;$C42)</f>
        <v/>
      </c>
      <c r="B42" s="17" t="n"/>
      <c r="C42" s="17" t="n"/>
      <c r="D42" s="32" t="n"/>
      <c r="E42" s="22" t="n"/>
      <c r="F42" s="31" t="n"/>
      <c r="G42" s="17" t="n"/>
    </row>
    <row r="43" ht="30" customHeight="1">
      <c r="A43" s="5">
        <f>IF(OR($B43="",$C43=""),"",$B43&amp;"|"&amp;$C43)</f>
        <v/>
      </c>
      <c r="B43" s="17" t="n"/>
      <c r="C43" s="17" t="n"/>
      <c r="D43" s="32" t="n"/>
      <c r="E43" s="22" t="n"/>
      <c r="F43" s="31" t="n"/>
      <c r="G43" s="17" t="n"/>
    </row>
    <row r="44" ht="30" customHeight="1">
      <c r="A44" s="11">
        <f>IF(OR($B44="",$C44=""),"",$B44&amp;"|"&amp;$C44)</f>
        <v/>
      </c>
      <c r="B44" s="17" t="n"/>
      <c r="C44" s="17" t="n"/>
      <c r="D44" s="32" t="n"/>
      <c r="E44" s="22" t="n"/>
      <c r="F44" s="31" t="n"/>
      <c r="G44" s="17" t="n"/>
    </row>
    <row r="45" ht="30" customHeight="1">
      <c r="A45" s="5">
        <f>IF(OR($B45="",$C45=""),"",$B45&amp;"|"&amp;$C45)</f>
        <v/>
      </c>
      <c r="B45" s="17" t="n"/>
      <c r="C45" s="17" t="n"/>
      <c r="D45" s="32" t="n"/>
      <c r="E45" s="22" t="n"/>
      <c r="F45" s="31" t="n"/>
      <c r="G45" s="17" t="n"/>
    </row>
    <row r="46" ht="30" customHeight="1">
      <c r="A46" s="11">
        <f>IF(OR($B46="",$C46=""),"",$B46&amp;"|"&amp;$C46)</f>
        <v/>
      </c>
      <c r="B46" s="17" t="n"/>
      <c r="C46" s="17" t="n"/>
      <c r="D46" s="32" t="n"/>
      <c r="E46" s="22" t="n"/>
      <c r="F46" s="31" t="n"/>
      <c r="G46" s="17" t="n"/>
    </row>
    <row r="47" ht="30" customHeight="1">
      <c r="A47" s="5">
        <f>IF(OR($B47="",$C47=""),"",$B47&amp;"|"&amp;$C47)</f>
        <v/>
      </c>
      <c r="B47" s="17" t="n"/>
      <c r="C47" s="17" t="n"/>
      <c r="D47" s="32" t="n"/>
      <c r="E47" s="22" t="n"/>
      <c r="F47" s="31" t="n"/>
      <c r="G47" s="17" t="n"/>
    </row>
    <row r="48" ht="30" customHeight="1">
      <c r="A48" s="11">
        <f>IF(OR($B48="",$C48=""),"",$B48&amp;"|"&amp;$C48)</f>
        <v/>
      </c>
      <c r="B48" s="17" t="n"/>
      <c r="C48" s="17" t="n"/>
      <c r="D48" s="32" t="n"/>
      <c r="E48" s="22" t="n"/>
      <c r="F48" s="31" t="n"/>
      <c r="G48" s="17" t="n"/>
    </row>
    <row r="49" ht="30" customHeight="1">
      <c r="A49" s="5">
        <f>IF(OR($B49="",$C49=""),"",$B49&amp;"|"&amp;$C49)</f>
        <v/>
      </c>
      <c r="B49" s="17" t="n"/>
      <c r="C49" s="17" t="n"/>
      <c r="D49" s="32" t="n"/>
      <c r="E49" s="22" t="n"/>
      <c r="F49" s="31" t="n"/>
      <c r="G49" s="17" t="n"/>
    </row>
    <row r="50" ht="30" customHeight="1">
      <c r="A50" s="11">
        <f>IF(OR($B50="",$C50=""),"",$B50&amp;"|"&amp;$C50)</f>
        <v/>
      </c>
      <c r="B50" s="17" t="n"/>
      <c r="C50" s="17" t="n"/>
      <c r="D50" s="32" t="n"/>
      <c r="E50" s="22" t="n"/>
      <c r="F50" s="31" t="n"/>
      <c r="G50" s="17" t="n"/>
    </row>
    <row r="51" ht="30" customHeight="1">
      <c r="A51" s="5">
        <f>IF(OR($B51="",$C51=""),"",$B51&amp;"|"&amp;$C51)</f>
        <v/>
      </c>
      <c r="B51" s="17" t="n"/>
      <c r="C51" s="17" t="n"/>
      <c r="D51" s="32" t="n"/>
      <c r="E51" s="22" t="n"/>
      <c r="F51" s="31" t="n"/>
      <c r="G51" s="17" t="n"/>
    </row>
    <row r="52" ht="30" customHeight="1">
      <c r="A52" s="11">
        <f>IF(OR($B52="",$C52=""),"",$B52&amp;"|"&amp;$C52)</f>
        <v/>
      </c>
      <c r="B52" s="17" t="n"/>
      <c r="C52" s="17" t="n"/>
      <c r="D52" s="32" t="n"/>
      <c r="E52" s="22" t="n"/>
      <c r="F52" s="31" t="n"/>
      <c r="G52" s="17" t="n"/>
    </row>
    <row r="53" ht="30" customHeight="1">
      <c r="A53" s="5">
        <f>IF(OR($B53="",$C53=""),"",$B53&amp;"|"&amp;$C53)</f>
        <v/>
      </c>
      <c r="B53" s="17" t="n"/>
      <c r="C53" s="17" t="n"/>
      <c r="D53" s="32" t="n"/>
      <c r="E53" s="22" t="n"/>
      <c r="F53" s="31" t="n"/>
      <c r="G53" s="17" t="n"/>
    </row>
    <row r="54" ht="30" customHeight="1">
      <c r="A54" s="11">
        <f>IF(OR($B54="",$C54=""),"",$B54&amp;"|"&amp;$C54)</f>
        <v/>
      </c>
      <c r="B54" s="17" t="n"/>
      <c r="C54" s="17" t="n"/>
      <c r="D54" s="32" t="n"/>
      <c r="E54" s="22" t="n"/>
      <c r="F54" s="31" t="n"/>
      <c r="G54" s="17" t="n"/>
    </row>
    <row r="55" ht="30" customHeight="1">
      <c r="A55" s="5">
        <f>IF(OR($B55="",$C55=""),"",$B55&amp;"|"&amp;$C55)</f>
        <v/>
      </c>
      <c r="B55" s="17" t="n"/>
      <c r="C55" s="17" t="n"/>
      <c r="D55" s="32" t="n"/>
      <c r="E55" s="22" t="n"/>
      <c r="F55" s="31" t="n"/>
      <c r="G55" s="17" t="n"/>
    </row>
    <row r="56" ht="30" customHeight="1">
      <c r="A56" s="11">
        <f>IF(OR($B56="",$C56=""),"",$B56&amp;"|"&amp;$C56)</f>
        <v/>
      </c>
      <c r="B56" s="17" t="n"/>
      <c r="C56" s="17" t="n"/>
      <c r="D56" s="32" t="n"/>
      <c r="E56" s="22" t="n"/>
      <c r="F56" s="31" t="n"/>
      <c r="G56" s="17" t="n"/>
    </row>
    <row r="57" ht="30" customHeight="1">
      <c r="A57" s="5">
        <f>IF(OR($B57="",$C57=""),"",$B57&amp;"|"&amp;$C57)</f>
        <v/>
      </c>
      <c r="B57" s="17" t="n"/>
      <c r="C57" s="17" t="n"/>
      <c r="D57" s="32" t="n"/>
      <c r="E57" s="22" t="n"/>
      <c r="F57" s="31" t="n"/>
      <c r="G57" s="17" t="n"/>
    </row>
    <row r="58" ht="30" customHeight="1">
      <c r="A58" s="11">
        <f>IF(OR($B58="",$C58=""),"",$B58&amp;"|"&amp;$C58)</f>
        <v/>
      </c>
      <c r="B58" s="17" t="n"/>
      <c r="C58" s="17" t="n"/>
      <c r="D58" s="32" t="n"/>
      <c r="E58" s="22" t="n"/>
      <c r="F58" s="31" t="n"/>
      <c r="G58" s="17" t="n"/>
    </row>
    <row r="59" ht="30" customHeight="1">
      <c r="A59" s="5">
        <f>IF(OR($B59="",$C59=""),"",$B59&amp;"|"&amp;$C59)</f>
        <v/>
      </c>
      <c r="B59" s="17" t="n"/>
      <c r="C59" s="17" t="n"/>
      <c r="D59" s="32" t="n"/>
      <c r="E59" s="22" t="n"/>
      <c r="F59" s="31" t="n"/>
      <c r="G59" s="17" t="n"/>
    </row>
    <row r="60" ht="30" customHeight="1">
      <c r="A60" s="11">
        <f>IF(OR($B60="",$C60=""),"",$B60&amp;"|"&amp;$C60)</f>
        <v/>
      </c>
      <c r="B60" s="17" t="n"/>
      <c r="C60" s="17" t="n"/>
      <c r="D60" s="32" t="n"/>
      <c r="E60" s="22" t="n"/>
      <c r="F60" s="31" t="n"/>
      <c r="G60" s="17" t="n"/>
    </row>
    <row r="61" ht="30" customHeight="1">
      <c r="A61" s="5">
        <f>IF(OR($B61="",$C61=""),"",$B61&amp;"|"&amp;$C61)</f>
        <v/>
      </c>
      <c r="B61" s="17" t="n"/>
      <c r="C61" s="17" t="n"/>
      <c r="D61" s="32" t="n"/>
      <c r="E61" s="22" t="n"/>
      <c r="F61" s="31" t="n"/>
      <c r="G61" s="17" t="n"/>
    </row>
    <row r="62" ht="30" customHeight="1">
      <c r="A62" s="11">
        <f>IF(OR($B62="",$C62=""),"",$B62&amp;"|"&amp;$C62)</f>
        <v/>
      </c>
      <c r="B62" s="17" t="n"/>
      <c r="C62" s="17" t="n"/>
      <c r="D62" s="32" t="n"/>
      <c r="E62" s="22" t="n"/>
      <c r="F62" s="31" t="n"/>
      <c r="G62" s="17" t="n"/>
    </row>
    <row r="63" ht="30" customHeight="1">
      <c r="A63" s="5">
        <f>IF(OR($B63="",$C63=""),"",$B63&amp;"|"&amp;$C63)</f>
        <v/>
      </c>
      <c r="B63" s="17" t="n"/>
      <c r="C63" s="17" t="n"/>
      <c r="D63" s="32" t="n"/>
      <c r="E63" s="22" t="n"/>
      <c r="F63" s="31" t="n"/>
      <c r="G63" s="17" t="n"/>
    </row>
    <row r="64" ht="30" customHeight="1">
      <c r="A64" s="11">
        <f>IF(OR($B64="",$C64=""),"",$B64&amp;"|"&amp;$C64)</f>
        <v/>
      </c>
      <c r="B64" s="17" t="n"/>
      <c r="C64" s="17" t="n"/>
      <c r="D64" s="32" t="n"/>
      <c r="E64" s="22" t="n"/>
      <c r="F64" s="31" t="n"/>
      <c r="G64" s="17" t="n"/>
    </row>
    <row r="65" ht="30" customHeight="1">
      <c r="A65" s="5">
        <f>IF(OR($B65="",$C65=""),"",$B65&amp;"|"&amp;$C65)</f>
        <v/>
      </c>
      <c r="B65" s="17" t="n"/>
      <c r="C65" s="17" t="n"/>
      <c r="D65" s="32" t="n"/>
      <c r="E65" s="22" t="n"/>
      <c r="F65" s="31" t="n"/>
      <c r="G65" s="17" t="n"/>
    </row>
    <row r="66" ht="30" customHeight="1">
      <c r="A66" s="11">
        <f>IF(OR($B66="",$C66=""),"",$B66&amp;"|"&amp;$C66)</f>
        <v/>
      </c>
      <c r="B66" s="17" t="n"/>
      <c r="C66" s="17" t="n"/>
      <c r="D66" s="32" t="n"/>
      <c r="E66" s="22" t="n"/>
      <c r="F66" s="31" t="n"/>
      <c r="G66" s="17" t="n"/>
    </row>
    <row r="67" ht="30" customHeight="1">
      <c r="A67" s="5">
        <f>IF(OR($B67="",$C67=""),"",$B67&amp;"|"&amp;$C67)</f>
        <v/>
      </c>
      <c r="B67" s="17" t="n"/>
      <c r="C67" s="17" t="n"/>
      <c r="D67" s="32" t="n"/>
      <c r="E67" s="22" t="n"/>
      <c r="F67" s="31" t="n"/>
      <c r="G67" s="17" t="n"/>
    </row>
    <row r="68" ht="30" customHeight="1">
      <c r="A68" s="11">
        <f>IF(OR($B68="",$C68=""),"",$B68&amp;"|"&amp;$C68)</f>
        <v/>
      </c>
      <c r="B68" s="17" t="n"/>
      <c r="C68" s="17" t="n"/>
      <c r="D68" s="32" t="n"/>
      <c r="E68" s="22" t="n"/>
      <c r="F68" s="31" t="n"/>
      <c r="G68" s="17" t="n"/>
    </row>
    <row r="69" ht="30" customHeight="1">
      <c r="A69" s="5">
        <f>IF(OR($B69="",$C69=""),"",$B69&amp;"|"&amp;$C69)</f>
        <v/>
      </c>
      <c r="B69" s="17" t="n"/>
      <c r="C69" s="17" t="n"/>
      <c r="D69" s="32" t="n"/>
      <c r="E69" s="22" t="n"/>
      <c r="F69" s="31" t="n"/>
      <c r="G69" s="17" t="n"/>
    </row>
    <row r="70" ht="30" customHeight="1">
      <c r="A70" s="11">
        <f>IF(OR($B70="",$C70=""),"",$B70&amp;"|"&amp;$C70)</f>
        <v/>
      </c>
      <c r="B70" s="17" t="n"/>
      <c r="C70" s="17" t="n"/>
      <c r="D70" s="32" t="n"/>
      <c r="E70" s="22" t="n"/>
      <c r="F70" s="31" t="n"/>
      <c r="G70" s="17" t="n"/>
    </row>
    <row r="71" ht="30" customHeight="1">
      <c r="A71" s="5">
        <f>IF(OR($B71="",$C71=""),"",$B71&amp;"|"&amp;$C71)</f>
        <v/>
      </c>
      <c r="B71" s="17" t="n"/>
      <c r="C71" s="17" t="n"/>
      <c r="D71" s="32" t="n"/>
      <c r="E71" s="22" t="n"/>
      <c r="F71" s="31" t="n"/>
      <c r="G71" s="17" t="n"/>
    </row>
    <row r="72" ht="30" customHeight="1">
      <c r="A72" s="11">
        <f>IF(OR($B72="",$C72=""),"",$B72&amp;"|"&amp;$C72)</f>
        <v/>
      </c>
      <c r="B72" s="17" t="n"/>
      <c r="C72" s="17" t="n"/>
      <c r="D72" s="32" t="n"/>
      <c r="E72" s="22" t="n"/>
      <c r="F72" s="31" t="n"/>
      <c r="G72" s="17" t="n"/>
    </row>
    <row r="73" ht="30" customHeight="1">
      <c r="A73" s="5">
        <f>IF(OR($B73="",$C73=""),"",$B73&amp;"|"&amp;$C73)</f>
        <v/>
      </c>
      <c r="B73" s="17" t="n"/>
      <c r="C73" s="17" t="n"/>
      <c r="D73" s="32" t="n"/>
      <c r="E73" s="22" t="n"/>
      <c r="F73" s="31" t="n"/>
      <c r="G73" s="17" t="n"/>
    </row>
    <row r="74" ht="30" customHeight="1">
      <c r="A74" s="11">
        <f>IF(OR($B74="",$C74=""),"",$B74&amp;"|"&amp;$C74)</f>
        <v/>
      </c>
      <c r="B74" s="17" t="n"/>
      <c r="C74" s="17" t="n"/>
      <c r="D74" s="32" t="n"/>
      <c r="E74" s="22" t="n"/>
      <c r="F74" s="31" t="n"/>
      <c r="G74" s="17" t="n"/>
    </row>
    <row r="75" ht="30" customHeight="1">
      <c r="A75" s="5">
        <f>IF(OR($B75="",$C75=""),"",$B75&amp;"|"&amp;$C75)</f>
        <v/>
      </c>
      <c r="B75" s="17" t="n"/>
      <c r="C75" s="17" t="n"/>
      <c r="D75" s="32" t="n"/>
      <c r="E75" s="22" t="n"/>
      <c r="F75" s="31" t="n"/>
      <c r="G75" s="17" t="n"/>
    </row>
    <row r="76" ht="30" customHeight="1">
      <c r="A76" s="11">
        <f>IF(OR($B76="",$C76=""),"",$B76&amp;"|"&amp;$C76)</f>
        <v/>
      </c>
      <c r="B76" s="17" t="n"/>
      <c r="C76" s="17" t="n"/>
      <c r="D76" s="32" t="n"/>
      <c r="E76" s="22" t="n"/>
      <c r="F76" s="31" t="n"/>
      <c r="G76" s="17" t="n"/>
    </row>
    <row r="77" ht="30" customHeight="1">
      <c r="A77" s="5">
        <f>IF(OR($B77="",$C77=""),"",$B77&amp;"|"&amp;$C77)</f>
        <v/>
      </c>
      <c r="B77" s="17" t="n"/>
      <c r="C77" s="17" t="n"/>
      <c r="D77" s="32" t="n"/>
      <c r="E77" s="22" t="n"/>
      <c r="F77" s="31" t="n"/>
      <c r="G77" s="17" t="n"/>
    </row>
    <row r="78" ht="30" customHeight="1">
      <c r="A78" s="11">
        <f>IF(OR($B78="",$C78=""),"",$B78&amp;"|"&amp;$C78)</f>
        <v/>
      </c>
      <c r="B78" s="17" t="n"/>
      <c r="C78" s="17" t="n"/>
      <c r="D78" s="32" t="n"/>
      <c r="E78" s="22" t="n"/>
      <c r="F78" s="31" t="n"/>
      <c r="G78" s="17" t="n"/>
    </row>
    <row r="79" ht="30" customHeight="1">
      <c r="A79" s="5">
        <f>IF(OR($B79="",$C79=""),"",$B79&amp;"|"&amp;$C79)</f>
        <v/>
      </c>
      <c r="B79" s="17" t="n"/>
      <c r="C79" s="17" t="n"/>
      <c r="D79" s="32" t="n"/>
      <c r="E79" s="22" t="n"/>
      <c r="F79" s="31" t="n"/>
      <c r="G79" s="17" t="n"/>
    </row>
    <row r="80" ht="30" customHeight="1">
      <c r="A80" s="11">
        <f>IF(OR($B80="",$C80=""),"",$B80&amp;"|"&amp;$C80)</f>
        <v/>
      </c>
      <c r="B80" s="17" t="n"/>
      <c r="C80" s="17" t="n"/>
      <c r="D80" s="32" t="n"/>
      <c r="E80" s="22" t="n"/>
      <c r="F80" s="31" t="n"/>
      <c r="G80" s="17" t="n"/>
    </row>
    <row r="81" ht="30" customHeight="1">
      <c r="A81" s="5">
        <f>IF(OR($B81="",$C81=""),"",$B81&amp;"|"&amp;$C81)</f>
        <v/>
      </c>
      <c r="B81" s="17" t="n"/>
      <c r="C81" s="17" t="n"/>
      <c r="D81" s="32" t="n"/>
      <c r="E81" s="22" t="n"/>
      <c r="F81" s="31" t="n"/>
      <c r="G81" s="17" t="n"/>
    </row>
    <row r="82" ht="30" customHeight="1">
      <c r="A82" s="11">
        <f>IF(OR($B82="",$C82=""),"",$B82&amp;"|"&amp;$C82)</f>
        <v/>
      </c>
      <c r="B82" s="17" t="n"/>
      <c r="C82" s="17" t="n"/>
      <c r="D82" s="32" t="n"/>
      <c r="E82" s="22" t="n"/>
      <c r="F82" s="31" t="n"/>
      <c r="G82" s="17" t="n"/>
    </row>
    <row r="83" ht="30" customHeight="1">
      <c r="A83" s="5">
        <f>IF(OR($B83="",$C83=""),"",$B83&amp;"|"&amp;$C83)</f>
        <v/>
      </c>
      <c r="B83" s="17" t="n"/>
      <c r="C83" s="17" t="n"/>
      <c r="D83" s="32" t="n"/>
      <c r="E83" s="22" t="n"/>
      <c r="F83" s="31" t="n"/>
      <c r="G83" s="17" t="n"/>
    </row>
    <row r="84" ht="30" customHeight="1">
      <c r="A84" s="11">
        <f>IF(OR($B84="",$C84=""),"",$B84&amp;"|"&amp;$C84)</f>
        <v/>
      </c>
      <c r="B84" s="17" t="n"/>
      <c r="C84" s="17" t="n"/>
      <c r="D84" s="32" t="n"/>
      <c r="E84" s="22" t="n"/>
      <c r="F84" s="31" t="n"/>
      <c r="G84" s="17" t="n"/>
    </row>
    <row r="85" ht="30" customHeight="1">
      <c r="A85" s="5">
        <f>IF(OR($B85="",$C85=""),"",$B85&amp;"|"&amp;$C85)</f>
        <v/>
      </c>
      <c r="B85" s="17" t="n"/>
      <c r="C85" s="17" t="n"/>
      <c r="D85" s="32" t="n"/>
      <c r="E85" s="22" t="n"/>
      <c r="F85" s="31" t="n"/>
      <c r="G85" s="17" t="n"/>
    </row>
    <row r="86" ht="30" customHeight="1">
      <c r="A86" s="11">
        <f>IF(OR($B86="",$C86=""),"",$B86&amp;"|"&amp;$C86)</f>
        <v/>
      </c>
      <c r="B86" s="17" t="n"/>
      <c r="C86" s="17" t="n"/>
      <c r="D86" s="32" t="n"/>
      <c r="E86" s="22" t="n"/>
      <c r="F86" s="31" t="n"/>
      <c r="G86" s="17" t="n"/>
    </row>
    <row r="87" ht="30" customHeight="1">
      <c r="A87" s="5">
        <f>IF(OR($B87="",$C87=""),"",$B87&amp;"|"&amp;$C87)</f>
        <v/>
      </c>
      <c r="B87" s="17" t="n"/>
      <c r="C87" s="17" t="n"/>
      <c r="D87" s="32" t="n"/>
      <c r="E87" s="22" t="n"/>
      <c r="F87" s="31" t="n"/>
      <c r="G87" s="17" t="n"/>
    </row>
    <row r="88" ht="30" customHeight="1">
      <c r="A88" s="11">
        <f>IF(OR($B88="",$C88=""),"",$B88&amp;"|"&amp;$C88)</f>
        <v/>
      </c>
      <c r="B88" s="17" t="n"/>
      <c r="C88" s="17" t="n"/>
      <c r="D88" s="32" t="n"/>
      <c r="E88" s="22" t="n"/>
      <c r="F88" s="31" t="n"/>
      <c r="G88" s="17" t="n"/>
    </row>
    <row r="89" ht="30" customHeight="1">
      <c r="A89" s="5">
        <f>IF(OR($B89="",$C89=""),"",$B89&amp;"|"&amp;$C89)</f>
        <v/>
      </c>
      <c r="B89" s="17" t="n"/>
      <c r="C89" s="17" t="n"/>
      <c r="D89" s="32" t="n"/>
      <c r="E89" s="22" t="n"/>
      <c r="F89" s="31" t="n"/>
      <c r="G89" s="17" t="n"/>
    </row>
    <row r="90" ht="30" customHeight="1">
      <c r="A90" s="11">
        <f>IF(OR($B90="",$C90=""),"",$B90&amp;"|"&amp;$C90)</f>
        <v/>
      </c>
      <c r="B90" s="17" t="n"/>
      <c r="C90" s="17" t="n"/>
      <c r="D90" s="32" t="n"/>
      <c r="E90" s="22" t="n"/>
      <c r="F90" s="31" t="n"/>
      <c r="G90" s="17" t="n"/>
    </row>
    <row r="91" ht="30" customHeight="1">
      <c r="A91" s="5">
        <f>IF(OR($B91="",$C91=""),"",$B91&amp;"|"&amp;$C91)</f>
        <v/>
      </c>
      <c r="B91" s="17" t="n"/>
      <c r="C91" s="17" t="n"/>
      <c r="D91" s="32" t="n"/>
      <c r="E91" s="22" t="n"/>
      <c r="F91" s="31" t="n"/>
      <c r="G91" s="17" t="n"/>
    </row>
    <row r="92" ht="30" customHeight="1">
      <c r="A92" s="11">
        <f>IF(OR($B92="",$C92=""),"",$B92&amp;"|"&amp;$C92)</f>
        <v/>
      </c>
      <c r="B92" s="17" t="n"/>
      <c r="C92" s="17" t="n"/>
      <c r="D92" s="32" t="n"/>
      <c r="E92" s="22" t="n"/>
      <c r="F92" s="31" t="n"/>
      <c r="G92" s="17" t="n"/>
    </row>
    <row r="93" ht="30" customHeight="1">
      <c r="A93" s="5">
        <f>IF(OR($B93="",$C93=""),"",$B93&amp;"|"&amp;$C93)</f>
        <v/>
      </c>
      <c r="B93" s="17" t="n"/>
      <c r="C93" s="17" t="n"/>
      <c r="D93" s="32" t="n"/>
      <c r="E93" s="22" t="n"/>
      <c r="F93" s="31" t="n"/>
      <c r="G93" s="17" t="n"/>
    </row>
    <row r="94" ht="30" customHeight="1">
      <c r="A94" s="11">
        <f>IF(OR($B94="",$C94=""),"",$B94&amp;"|"&amp;$C94)</f>
        <v/>
      </c>
      <c r="B94" s="17" t="n"/>
      <c r="C94" s="17" t="n"/>
      <c r="D94" s="32" t="n"/>
      <c r="E94" s="22" t="n"/>
      <c r="F94" s="31" t="n"/>
      <c r="G94" s="17" t="n"/>
    </row>
    <row r="95" ht="30" customHeight="1">
      <c r="A95" s="5">
        <f>IF(OR($B95="",$C95=""),"",$B95&amp;"|"&amp;$C95)</f>
        <v/>
      </c>
      <c r="B95" s="17" t="n"/>
      <c r="C95" s="17" t="n"/>
      <c r="D95" s="32" t="n"/>
      <c r="E95" s="22" t="n"/>
      <c r="F95" s="31" t="n"/>
      <c r="G95" s="17" t="n"/>
    </row>
    <row r="96" ht="30" customHeight="1">
      <c r="A96" s="11">
        <f>IF(OR($B96="",$C96=""),"",$B96&amp;"|"&amp;$C96)</f>
        <v/>
      </c>
      <c r="B96" s="17" t="n"/>
      <c r="C96" s="17" t="n"/>
      <c r="D96" s="32" t="n"/>
      <c r="E96" s="22" t="n"/>
      <c r="F96" s="31" t="n"/>
      <c r="G96" s="17" t="n"/>
    </row>
    <row r="97" ht="30" customHeight="1">
      <c r="A97" s="5">
        <f>IF(OR($B97="",$C97=""),"",$B97&amp;"|"&amp;$C97)</f>
        <v/>
      </c>
      <c r="B97" s="17" t="n"/>
      <c r="C97" s="17" t="n"/>
      <c r="D97" s="32" t="n"/>
      <c r="E97" s="22" t="n"/>
      <c r="F97" s="31" t="n"/>
      <c r="G97" s="17" t="n"/>
    </row>
    <row r="98" ht="30" customHeight="1">
      <c r="A98" s="11">
        <f>IF(OR($B98="",$C98=""),"",$B98&amp;"|"&amp;$C98)</f>
        <v/>
      </c>
      <c r="B98" s="17" t="n"/>
      <c r="C98" s="17" t="n"/>
      <c r="D98" s="32" t="n"/>
      <c r="E98" s="22" t="n"/>
      <c r="F98" s="31" t="n"/>
      <c r="G98" s="17" t="n"/>
    </row>
    <row r="99" ht="30" customHeight="1">
      <c r="A99" s="5">
        <f>IF(OR($B99="",$C99=""),"",$B99&amp;"|"&amp;$C99)</f>
        <v/>
      </c>
      <c r="B99" s="17" t="n"/>
      <c r="C99" s="17" t="n"/>
      <c r="D99" s="32" t="n"/>
      <c r="E99" s="22" t="n"/>
      <c r="F99" s="31" t="n"/>
      <c r="G99" s="17" t="n"/>
    </row>
    <row r="100" ht="30" customHeight="1">
      <c r="A100" s="11">
        <f>IF(OR($B100="",$C100=""),"",$B100&amp;"|"&amp;$C100)</f>
        <v/>
      </c>
      <c r="B100" s="17" t="n"/>
      <c r="C100" s="17" t="n"/>
      <c r="D100" s="32" t="n"/>
      <c r="E100" s="22" t="n"/>
      <c r="F100" s="31" t="n"/>
      <c r="G100" s="17" t="n"/>
    </row>
    <row r="101" ht="30" customHeight="1">
      <c r="A101" s="5">
        <f>IF(OR($B101="",$C101=""),"",$B101&amp;"|"&amp;$C101)</f>
        <v/>
      </c>
      <c r="B101" s="17" t="n"/>
      <c r="C101" s="17" t="n"/>
      <c r="D101" s="32" t="n"/>
      <c r="E101" s="22" t="n"/>
      <c r="F101" s="31" t="n"/>
      <c r="G101" s="17" t="n"/>
    </row>
    <row r="102" ht="30" customHeight="1">
      <c r="A102" s="11">
        <f>IF(OR($B102="",$C102=""),"",$B102&amp;"|"&amp;$C102)</f>
        <v/>
      </c>
      <c r="B102" s="17" t="n"/>
      <c r="C102" s="17" t="n"/>
      <c r="D102" s="32" t="n"/>
      <c r="E102" s="22" t="n"/>
      <c r="F102" s="31" t="n"/>
      <c r="G102" s="17" t="n"/>
    </row>
    <row r="103" ht="30" customHeight="1">
      <c r="A103" s="5">
        <f>IF(OR($B103="",$C103=""),"",$B103&amp;"|"&amp;$C103)</f>
        <v/>
      </c>
      <c r="B103" s="17" t="n"/>
      <c r="C103" s="17" t="n"/>
      <c r="D103" s="32" t="n"/>
      <c r="E103" s="22" t="n"/>
      <c r="F103" s="31" t="n"/>
      <c r="G103" s="17" t="n"/>
    </row>
    <row r="104" ht="30" customHeight="1">
      <c r="A104" s="11">
        <f>IF(OR($B104="",$C104=""),"",$B104&amp;"|"&amp;$C104)</f>
        <v/>
      </c>
      <c r="B104" s="17" t="n"/>
      <c r="C104" s="17" t="n"/>
      <c r="D104" s="32" t="n"/>
      <c r="E104" s="22" t="n"/>
      <c r="F104" s="31" t="n"/>
      <c r="G104" s="17" t="n"/>
    </row>
  </sheetData>
  <autoFilter ref="A4:G104"/>
  <mergeCells count="1">
    <mergeCell ref="A1:K1"/>
  </mergeCells>
  <conditionalFormatting sqref="B5:G104">
    <cfRule type="expression" priority="1" dxfId="0">
      <formula>AND($A5&lt;&gt;"",COUNTIF($A$5:$A$104,$A5)&gt;1)</formula>
    </cfRule>
  </conditionalFormatting>
  <conditionalFormatting sqref="G5:G104">
    <cfRule type="expression" priority="2" dxfId="0">
      <formula>$G5="Pendiente de revisión"</formula>
    </cfRule>
  </conditionalFormatting>
  <dataValidations count="7">
    <dataValidation sqref="D5:D104" showDropDown="0" showInputMessage="0" showErrorMessage="1" allowBlank="0" errorTitle="Cantidad no válida" error="Introduzca una cantidad entre 0 y el máximo visible." type="decimal" operator="between">
      <formula1>0</formula1>
      <formula2>$K$5</formula2>
    </dataValidation>
    <dataValidation sqref="E5:E104" showDropDown="0" showInputMessage="0" showErrorMessage="1" allowBlank="0" errorTitle="Importe no válido" error="Introduzca un importe entre 0 y el máximo visible." type="decimal" operator="between">
      <formula1>0</formula1>
      <formula2>$K$6</formula2>
    </dataValidation>
    <dataValidation sqref="F5:F104" showDropDown="0" showInputMessage="0" showErrorMessage="1" allowBlank="0" errorTitle="Fecha fuera del horizonte" error="Revise la fecha o amplíe el horizonte visible." type="date" operator="between">
      <formula1>TODAY()-$K$7</formula1>
      <formula2>TODAY()+$K$7</formula2>
    </dataValidation>
    <dataValidation sqref="G5:G104" showDropDown="0" showInputMessage="0" showErrorMessage="1" allowBlank="0" errorTitle="Estado no válido" error="Seleccione uno de los estados de revisión disponibles." type="list">
      <formula1>"Introducido,Pendiente de revisión,No aplicable"</formula1>
    </dataValidation>
    <dataValidation sqref="K5" showDropDown="0" showInputMessage="0" showErrorMessage="1" allowBlank="0" errorTitle="Límite no válido" error="Introduzca un máximo entre 1 y 500 kg." type="decimal" operator="between">
      <formula1>1</formula1>
      <formula2>500</formula2>
    </dataValidation>
    <dataValidation sqref="K6" showDropDown="0" showInputMessage="0" showErrorMessage="1" allowBlank="0" errorTitle="Límite no válido" error="Introduzca un máximo entre 0 y 5.000 euros por kg." type="decimal" operator="between">
      <formula1>0</formula1>
      <formula2>5000</formula2>
    </dataValidation>
    <dataValidation sqref="K7" showDropDown="0" showInputMessage="0" showErrorMessage="1" allowBlank="0" errorTitle="Horizonte no válido" error="Introduzca un horizonte entre 30 y 3.650 días." type="whole" operator="between">
      <formula1>30</formula1>
      <formula2>3650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2026-09-12T01:08:00Z</dcterms:created>
  <dcterms:modified xmlns:dcterms="http://purl.org/dc/terms/" xmlns:xsi="http://www.w3.org/2001/XMLSchema-instance" xsi:type="dcterms:W3CDTF">2026-09-12T01:08:01+00:00Z</dcterms:modified>
</cp:coreProperties>
</file>