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arámetro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as&quot;"/>
    <numFmt numFmtId="165" formatCode="#,##0.00 [$€-es-ES]"/>
    <numFmt numFmtId="166" formatCode="0.00 &quot;horas&quot;"/>
    <numFmt numFmtId="167" formatCode="dd/mm/yyyy"/>
    <numFmt numFmtId="168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17253A"/>
      <sz val="9"/>
    </font>
    <font>
      <name val="Aptos"/>
      <b val="1"/>
      <color rgb="00FFFFFF"/>
      <sz val="10"/>
    </font>
    <font>
      <name val="Aptos"/>
      <color rgb="0017253A"/>
      <sz val="10"/>
    </font>
    <font>
      <name val="Aptos"/>
      <b val="1"/>
      <color rgb="0017253A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F2B84B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8" fontId="4" fillId="6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168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8" fontId="4" fillId="6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168" fontId="4" fillId="7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D65537"/>
        <sz val="10"/>
      </font>
      <fill>
        <patternFill patternType="solid">
          <fgColor rgb="00FCE8E4"/>
        </patternFill>
      </fill>
    </dxf>
    <dxf>
      <font>
        <name val="Aptos"/>
        <b val="1"/>
        <color rgb="000F6B45"/>
        <sz val="10"/>
      </font>
      <fill>
        <patternFill patternType="solid">
          <fgColor rgb="00DDEF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Actividades por estado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'Resumen'!$A$15:$A$19</f>
            </numRef>
          </cat>
          <val>
            <numRef>
              <f>'Resumen'!$B$15:$B$19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Actividades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AgendaTiempoLibre" displayName="TablaAgendaTiempoLibre" ref="A4:O124" headerRowCount="1">
  <autoFilter ref="A4:O124"/>
  <tableColumns count="15">
    <tableColumn id="1" name="Expediente"/>
    <tableColumn id="2" name="Salida del circuito"/>
    <tableColumn id="3" name="Viajero o grupo"/>
    <tableColumn id="4" name="Servicio opcional"/>
    <tableColumn id="5" name="Fecha"/>
    <tableColumn id="6" name="Hora de inicio"/>
    <tableColumn id="7" name="Duración (horas)"/>
    <tableColumn id="8" name="Hora de fin"/>
    <tableColumn id="9" name="Cantidad (personas)"/>
    <tableColumn id="10" name="Importe por persona (€)"/>
    <tableColumn id="11" name="Importe total (€)"/>
    <tableColumn id="12" name="Proveedor"/>
    <tableColumn id="13" name="Responsable"/>
    <tableColumn id="14" name="Estado"/>
    <tableColumn id="15" name="Aviso de revisión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laCatalogoServicios" displayName="TablaCatalogoServicios" ref="A4:E104" headerRowCount="1">
  <autoFilter ref="A4:E104"/>
  <tableColumns count="5">
    <tableColumn id="1" name="Servicio opcional"/>
    <tableColumn id="2" name="Duración prevista (horas)"/>
    <tableColumn id="3" name="Importe orientativo por persona (€)"/>
    <tableColumn id="4" name="Proveedor ficticio"/>
    <tableColumn id="5" name="Capacidad máxima (persona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J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Resumen de la agenda de tiempo libre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/>
    <row r="3"/>
    <row r="4" ht="32" customHeight="1">
      <c r="A4" s="3" t="inlineStr">
        <is>
          <t>Indicador</t>
        </is>
      </c>
      <c r="B4" s="3" t="inlineStr">
        <is>
          <t>Resultado calculado</t>
        </is>
      </c>
    </row>
    <row r="5">
      <c r="A5" s="4" t="inlineStr">
        <is>
          <t>Registros de actividad</t>
        </is>
      </c>
      <c r="B5" s="5">
        <f>COUNTIF(Agenda!$A$5:$A$124,"&lt;&gt;")</f>
        <v/>
      </c>
    </row>
    <row r="6">
      <c r="A6" s="6" t="inlineStr">
        <is>
          <t>Personas previstas sin canceladas</t>
        </is>
      </c>
      <c r="B6" s="34">
        <f>IF(COUNTIF(Agenda!$A$5:$A$124,"&lt;&gt;")=0,"",SUMIF(Agenda!$N$5:$N$124,"&lt;&gt;Cancelada",Agenda!$I$5:$I$124))</f>
        <v/>
      </c>
    </row>
    <row r="7">
      <c r="A7" s="4" t="inlineStr">
        <is>
          <t>Importe previsto sin canceladas</t>
        </is>
      </c>
      <c r="B7" s="8">
        <f>IF(COUNTIF(Agenda!$A$5:$A$124,"&lt;&gt;")=0,"",SUMIF(Agenda!$N$5:$N$124,"&lt;&gt;Cancelada",Agenda!$K$5:$K$124))</f>
        <v/>
      </c>
    </row>
    <row r="8">
      <c r="A8" s="6" t="inlineStr">
        <is>
          <t>Actividades confirmadas</t>
        </is>
      </c>
      <c r="B8" s="9">
        <f>COUNTIF(Agenda!$N$5:$N$124,"Confirmada")</f>
        <v/>
      </c>
    </row>
    <row r="9">
      <c r="A9" s="4" t="inlineStr">
        <is>
          <t>Avisos para revisar</t>
        </is>
      </c>
      <c r="B9" s="5">
        <f>COUNTIF(Agenda!$O$5:$O$124,"Revisar*")+COUNTIF(Agenda!$O$5:$O$124,"Comprobar*")</f>
        <v/>
      </c>
    </row>
    <row r="10">
      <c r="A10" s="6" t="inlineStr">
        <is>
          <t>Horas previstas sin canceladas</t>
        </is>
      </c>
      <c r="B10" s="35">
        <f>IF(COUNTIF(Agenda!$A$5:$A$124,"&lt;&gt;")=0,"",SUMIF(Agenda!$N$5:$N$124,"&lt;&gt;Cancelada",Agenda!$G$5:$G$124))</f>
        <v/>
      </c>
    </row>
    <row r="11">
      <c r="A11" s="4" t="inlineStr">
        <is>
          <t>Primera fecha registrada</t>
        </is>
      </c>
      <c r="B11" s="36">
        <f>IF(COUNT(Agenda!$E$5:$E$124)=0,"",MIN(Agenda!$E$5:$E$124))</f>
        <v/>
      </c>
    </row>
    <row r="12">
      <c r="A12" s="6" t="inlineStr">
        <is>
          <t>Última fecha registrada</t>
        </is>
      </c>
      <c r="B12" s="37">
        <f>IF(COUNT(Agenda!$E$5:$E$124)=0,"",MAX(Agenda!$E$5:$E$124))</f>
        <v/>
      </c>
    </row>
    <row r="13"/>
    <row r="14" ht="32" customHeight="1">
      <c r="A14" s="3" t="inlineStr">
        <is>
          <t>Estado</t>
        </is>
      </c>
      <c r="B14" s="3" t="inlineStr">
        <is>
          <t>Actividades</t>
        </is>
      </c>
    </row>
    <row r="15">
      <c r="A15" s="13" t="inlineStr">
        <is>
          <t>Borrador</t>
        </is>
      </c>
      <c r="B15" s="14">
        <f>COUNTIF(Agenda!$N$5:$N$124,A15)</f>
        <v/>
      </c>
    </row>
    <row r="16">
      <c r="A16" s="15" t="inlineStr">
        <is>
          <t>Pendiente</t>
        </is>
      </c>
      <c r="B16" s="16">
        <f>COUNTIF(Agenda!$N$5:$N$124,A16)</f>
        <v/>
      </c>
    </row>
    <row r="17">
      <c r="A17" s="13" t="inlineStr">
        <is>
          <t>Confirmada</t>
        </is>
      </c>
      <c r="B17" s="14">
        <f>COUNTIF(Agenda!$N$5:$N$124,A17)</f>
        <v/>
      </c>
    </row>
    <row r="18">
      <c r="A18" s="15" t="inlineStr">
        <is>
          <t>Cancelada</t>
        </is>
      </c>
      <c r="B18" s="16">
        <f>COUNTIF(Agenda!$N$5:$N$124,A18)</f>
        <v/>
      </c>
    </row>
    <row r="19">
      <c r="A19" s="13" t="inlineStr">
        <is>
          <t>Realizada</t>
        </is>
      </c>
      <c r="B19" s="14">
        <f>COUNTIF(Agenda!$N$5:$N$124,A19)</f>
        <v/>
      </c>
    </row>
  </sheetData>
  <mergeCells count="1">
    <mergeCell ref="A1:J1"/>
  </mergeCells>
  <conditionalFormatting sqref="B9">
    <cfRule type="expression" priority="1" dxfId="0">
      <formula>AND(ISNUMBER($B$9),$B$9&gt;0)</formula>
    </cfRule>
    <cfRule type="expression" priority="2" dxfId="1">
      <formula>$B$9=0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O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4" customWidth="1" min="3" max="3"/>
    <col width="31" customWidth="1" min="4" max="4"/>
    <col width="13" customWidth="1" min="5" max="5"/>
    <col width="13" customWidth="1" min="6" max="6"/>
    <col width="16" customWidth="1" min="7" max="7"/>
    <col width="12" customWidth="1" min="8" max="8"/>
    <col width="17" customWidth="1" min="9" max="9"/>
    <col width="21" customWidth="1" min="10" max="10"/>
    <col width="18" customWidth="1" min="11" max="11"/>
    <col width="29" customWidth="1" min="12" max="12"/>
    <col width="25" customWidth="1" min="13" max="13"/>
    <col width="15" customWidth="1" min="14" max="14"/>
    <col width="26" customWidth="1" min="15" max="15"/>
  </cols>
  <sheetData>
    <row r="1" ht="28" customHeight="1">
      <c r="A1" s="1" t="inlineStr">
        <is>
          <t>Agenda de tiempo libre en circuito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3" t="n"/>
    </row>
    <row r="2" ht="30" customHeight="1">
      <c r="A2" s="17" t="inlineStr">
        <is>
          <t>Celdas crema: entrada editable.</t>
        </is>
      </c>
      <c r="B2" s="18" t="n"/>
      <c r="C2" s="18" t="n"/>
      <c r="D2" s="17" t="inlineStr">
        <is>
          <t>Duración, fin, importes y proveedor se calculan desde Parámetros.</t>
        </is>
      </c>
      <c r="E2" s="18" t="n"/>
      <c r="F2" s="18" t="n"/>
      <c r="G2" s="18" t="n"/>
      <c r="H2" s="18" t="n"/>
      <c r="I2" s="17" t="inlineStr">
        <is>
          <t>Los avisos requieren comprobación humana.</t>
        </is>
      </c>
      <c r="J2" s="18" t="n"/>
      <c r="K2" s="18" t="n"/>
      <c r="L2" s="18" t="n"/>
      <c r="M2" s="17" t="inlineStr">
        <is>
          <t>Todos los ejemplos son ficticios.</t>
        </is>
      </c>
      <c r="N2" s="18" t="n"/>
      <c r="O2" s="18" t="n"/>
    </row>
    <row r="3"/>
    <row r="4" ht="32" customHeight="1">
      <c r="A4" s="3" t="inlineStr">
        <is>
          <t>Expediente</t>
        </is>
      </c>
      <c r="B4" s="3" t="inlineStr">
        <is>
          <t>Salida del circuito</t>
        </is>
      </c>
      <c r="C4" s="3" t="inlineStr">
        <is>
          <t>Viajero o grupo</t>
        </is>
      </c>
      <c r="D4" s="3" t="inlineStr">
        <is>
          <t>Servicio opcional</t>
        </is>
      </c>
      <c r="E4" s="3" t="inlineStr">
        <is>
          <t>Fecha</t>
        </is>
      </c>
      <c r="F4" s="3" t="inlineStr">
        <is>
          <t>Hora de inicio</t>
        </is>
      </c>
      <c r="G4" s="3" t="inlineStr">
        <is>
          <t>Duración (horas)</t>
        </is>
      </c>
      <c r="H4" s="3" t="inlineStr">
        <is>
          <t>Hora de fin</t>
        </is>
      </c>
      <c r="I4" s="3" t="inlineStr">
        <is>
          <t>Cantidad (personas)</t>
        </is>
      </c>
      <c r="J4" s="3" t="inlineStr">
        <is>
          <t>Importe por persona (€)</t>
        </is>
      </c>
      <c r="K4" s="3" t="inlineStr">
        <is>
          <t>Importe total (€)</t>
        </is>
      </c>
      <c r="L4" s="3" t="inlineStr">
        <is>
          <t>Proveedor</t>
        </is>
      </c>
      <c r="M4" s="3" t="inlineStr">
        <is>
          <t>Responsable</t>
        </is>
      </c>
      <c r="N4" s="3" t="inlineStr">
        <is>
          <t>Estado</t>
        </is>
      </c>
      <c r="O4" s="3" t="inlineStr">
        <is>
          <t>Aviso de revisión</t>
        </is>
      </c>
    </row>
    <row r="5">
      <c r="A5" s="19" t="inlineStr">
        <is>
          <t>EXP-FIC-0001</t>
        </is>
      </c>
      <c r="B5" s="19" t="inlineStr">
        <is>
          <t>SAL-FIC-ALFA-01</t>
        </is>
      </c>
      <c r="C5" s="19" t="inlineStr">
        <is>
          <t>Grupo Ficticio Ámbar</t>
        </is>
      </c>
      <c r="D5" s="19" t="inlineStr">
        <is>
          <t>Entrada cultural ficticia</t>
        </is>
      </c>
      <c r="E5" s="38" t="n">
        <v>46272</v>
      </c>
      <c r="F5" s="39" t="n">
        <v>0.4166666666666667</v>
      </c>
      <c r="G5" s="40">
        <f>IF(D5="","",IFERROR(VLOOKUP(D5,'Parámetros'!$A$5:$E$104,2,FALSE),""))</f>
        <v/>
      </c>
      <c r="H5" s="41">
        <f>IF(OR(F5="",G5=""),"",IFERROR(F5+G5/24,""))</f>
        <v/>
      </c>
      <c r="I5" s="42" t="n">
        <v>12</v>
      </c>
      <c r="J5" s="25">
        <f>IF(D5="","",IFERROR(VLOOKUP(D5,'Parámetros'!$A$5:$E$104,3,FALSE),""))</f>
        <v/>
      </c>
      <c r="K5" s="25">
        <f>IF(OR(I5="",J5=""),"",IFERROR(I5*J5,""))</f>
        <v/>
      </c>
      <c r="L5" s="13">
        <f>IF(D5="","",IFERROR(VLOOKUP(D5,'Parámetros'!$A$5:$E$104,4,FALSE),""))</f>
        <v/>
      </c>
      <c r="M5" s="19" t="inlineStr">
        <is>
          <t>Coordinación Ficticia A</t>
        </is>
      </c>
      <c r="N5" s="26" t="inlineStr">
        <is>
          <t>Realizada</t>
        </is>
      </c>
      <c r="O5" s="13">
        <f>IF(COUNTA(A5:F5,I5,M5:N5)=0,"",IF(OR(A5="",B5="",C5="",D5="",E5="",F5="",I5="",M5="",N5=""),"Revisar datos",IF(COUNTIF('Parámetros'!$A$5:$A$104,D5)=0,"Revisar servicio",IF(N5="Cancelada","Sin aviso",IF(I5&gt;IFERROR(VLOOKUP(D5,'Parámetros'!$A$5:$E$104,5,FALSE),0),"Revisar capacidad",IF(AND(N5="Confirmada",E5&lt;TODAY()),"Comprobar fecha pasada","Sin aviso"))))))</f>
        <v/>
      </c>
    </row>
    <row r="6">
      <c r="A6" s="19" t="inlineStr">
        <is>
          <t>EXP-FIC-0002</t>
        </is>
      </c>
      <c r="B6" s="19" t="inlineStr">
        <is>
          <t>SAL-FIC-BETA-02</t>
        </is>
      </c>
      <c r="C6" s="19" t="inlineStr">
        <is>
          <t>Grupo Ficticio Brisa</t>
        </is>
      </c>
      <c r="D6" s="19" t="inlineStr">
        <is>
          <t>Paseo guiado ficticio</t>
        </is>
      </c>
      <c r="E6" s="38" t="n">
        <v>46276</v>
      </c>
      <c r="F6" s="39" t="n">
        <v>0.6666666666666666</v>
      </c>
      <c r="G6" s="43">
        <f>IF(D6="","",IFERROR(VLOOKUP(D6,'Parámetros'!$A$5:$E$104,2,FALSE),""))</f>
        <v/>
      </c>
      <c r="H6" s="44">
        <f>IF(OR(F6="",G6=""),"",IFERROR(F6+G6/24,""))</f>
        <v/>
      </c>
      <c r="I6" s="42" t="n">
        <v>9</v>
      </c>
      <c r="J6" s="29">
        <f>IF(D6="","",IFERROR(VLOOKUP(D6,'Parámetros'!$A$5:$E$104,3,FALSE),""))</f>
        <v/>
      </c>
      <c r="K6" s="29">
        <f>IF(OR(I6="",J6=""),"",IFERROR(I6*J6,""))</f>
        <v/>
      </c>
      <c r="L6" s="15">
        <f>IF(D6="","",IFERROR(VLOOKUP(D6,'Parámetros'!$A$5:$E$104,4,FALSE),""))</f>
        <v/>
      </c>
      <c r="M6" s="19" t="inlineStr">
        <is>
          <t>Coordinación Ficticia B</t>
        </is>
      </c>
      <c r="N6" s="26" t="inlineStr">
        <is>
          <t>Confirmada</t>
        </is>
      </c>
      <c r="O6" s="15">
        <f>IF(COUNTA(A6:F6,I6,M6:N6)=0,"",IF(OR(A6="",B6="",C6="",D6="",E6="",F6="",I6="",M6="",N6=""),"Revisar datos",IF(COUNTIF('Parámetros'!$A$5:$A$104,D6)=0,"Revisar servicio",IF(N6="Cancelada","Sin aviso",IF(I6&gt;IFERROR(VLOOKUP(D6,'Parámetros'!$A$5:$E$104,5,FALSE),0),"Revisar capacidad",IF(AND(N6="Confirmada",E6&lt;TODAY()),"Comprobar fecha pasada","Sin aviso"))))))</f>
        <v/>
      </c>
    </row>
    <row r="7">
      <c r="A7" s="19" t="inlineStr">
        <is>
          <t>EXP-FIC-0003</t>
        </is>
      </c>
      <c r="B7" s="19" t="inlineStr">
        <is>
          <t>SAL-FIC-GAMMA-03</t>
        </is>
      </c>
      <c r="C7" s="19" t="inlineStr">
        <is>
          <t>Grupo Ficticio Cobre</t>
        </is>
      </c>
      <c r="D7" s="19" t="inlineStr">
        <is>
          <t>Taller gastronómico ficticio</t>
        </is>
      </c>
      <c r="E7" s="38" t="n">
        <v>46279</v>
      </c>
      <c r="F7" s="39" t="n">
        <v>0.75</v>
      </c>
      <c r="G7" s="40">
        <f>IF(D7="","",IFERROR(VLOOKUP(D7,'Parámetros'!$A$5:$E$104,2,FALSE),""))</f>
        <v/>
      </c>
      <c r="H7" s="41">
        <f>IF(OR(F7="",G7=""),"",IFERROR(F7+G7/24,""))</f>
        <v/>
      </c>
      <c r="I7" s="42" t="n">
        <v>16</v>
      </c>
      <c r="J7" s="25">
        <f>IF(D7="","",IFERROR(VLOOKUP(D7,'Parámetros'!$A$5:$E$104,3,FALSE),""))</f>
        <v/>
      </c>
      <c r="K7" s="25">
        <f>IF(OR(I7="",J7=""),"",IFERROR(I7*J7,""))</f>
        <v/>
      </c>
      <c r="L7" s="13">
        <f>IF(D7="","",IFERROR(VLOOKUP(D7,'Parámetros'!$A$5:$E$104,4,FALSE),""))</f>
        <v/>
      </c>
      <c r="M7" s="19" t="inlineStr">
        <is>
          <t>Coordinación Ficticia C</t>
        </is>
      </c>
      <c r="N7" s="26" t="inlineStr">
        <is>
          <t>Pendiente</t>
        </is>
      </c>
      <c r="O7" s="13">
        <f>IF(COUNTA(A7:F7,I7,M7:N7)=0,"",IF(OR(A7="",B7="",C7="",D7="",E7="",F7="",I7="",M7="",N7=""),"Revisar datos",IF(COUNTIF('Parámetros'!$A$5:$A$104,D7)=0,"Revisar servicio",IF(N7="Cancelada","Sin aviso",IF(I7&gt;IFERROR(VLOOKUP(D7,'Parámetros'!$A$5:$E$104,5,FALSE),0),"Revisar capacidad",IF(AND(N7="Confirmada",E7&lt;TODAY()),"Comprobar fecha pasada","Sin aviso"))))))</f>
        <v/>
      </c>
    </row>
    <row r="8">
      <c r="A8" s="19" t="inlineStr">
        <is>
          <t>EXP-FIC-0004</t>
        </is>
      </c>
      <c r="B8" s="19" t="inlineStr">
        <is>
          <t>SAL-FIC-DELTA-04</t>
        </is>
      </c>
      <c r="C8" s="19" t="inlineStr">
        <is>
          <t>Grupo Ficticio Duna</t>
        </is>
      </c>
      <c r="D8" s="19" t="inlineStr">
        <is>
          <t>Ruta en bicicleta ficticia</t>
        </is>
      </c>
      <c r="E8" s="38" t="n">
        <v>46281</v>
      </c>
      <c r="F8" s="39" t="n">
        <v>0.3958333333333333</v>
      </c>
      <c r="G8" s="43">
        <f>IF(D8="","",IFERROR(VLOOKUP(D8,'Parámetros'!$A$5:$E$104,2,FALSE),""))</f>
        <v/>
      </c>
      <c r="H8" s="44">
        <f>IF(OR(F8="",G8=""),"",IFERROR(F8+G8/24,""))</f>
        <v/>
      </c>
      <c r="I8" s="42" t="n">
        <v>19</v>
      </c>
      <c r="J8" s="29">
        <f>IF(D8="","",IFERROR(VLOOKUP(D8,'Parámetros'!$A$5:$E$104,3,FALSE),""))</f>
        <v/>
      </c>
      <c r="K8" s="29">
        <f>IF(OR(I8="",J8=""),"",IFERROR(I8*J8,""))</f>
        <v/>
      </c>
      <c r="L8" s="15">
        <f>IF(D8="","",IFERROR(VLOOKUP(D8,'Parámetros'!$A$5:$E$104,4,FALSE),""))</f>
        <v/>
      </c>
      <c r="M8" s="19" t="inlineStr">
        <is>
          <t>Coordinación Ficticia D</t>
        </is>
      </c>
      <c r="N8" s="26" t="inlineStr">
        <is>
          <t>Borrador</t>
        </is>
      </c>
      <c r="O8" s="15">
        <f>IF(COUNTA(A8:F8,I8,M8:N8)=0,"",IF(OR(A8="",B8="",C8="",D8="",E8="",F8="",I8="",M8="",N8=""),"Revisar datos",IF(COUNTIF('Parámetros'!$A$5:$A$104,D8)=0,"Revisar servicio",IF(N8="Cancelada","Sin aviso",IF(I8&gt;IFERROR(VLOOKUP(D8,'Parámetros'!$A$5:$E$104,5,FALSE),0),"Revisar capacidad",IF(AND(N8="Confirmada",E8&lt;TODAY()),"Comprobar fecha pasada","Sin aviso"))))))</f>
        <v/>
      </c>
    </row>
    <row r="9">
      <c r="A9" s="19" t="inlineStr">
        <is>
          <t>EXP-FIC-0005</t>
        </is>
      </c>
      <c r="B9" s="19" t="inlineStr">
        <is>
          <t>SAL-FIC-ÉPSILON-05</t>
        </is>
      </c>
      <c r="C9" s="19" t="inlineStr">
        <is>
          <t>Grupo Ficticio Estela</t>
        </is>
      </c>
      <c r="D9" s="19" t="inlineStr">
        <is>
          <t>Experiencia termal ficticia</t>
        </is>
      </c>
      <c r="E9" s="38" t="n">
        <v>46284</v>
      </c>
      <c r="F9" s="39" t="n">
        <v>0.7083333333333334</v>
      </c>
      <c r="G9" s="40">
        <f>IF(D9="","",IFERROR(VLOOKUP(D9,'Parámetros'!$A$5:$E$104,2,FALSE),""))</f>
        <v/>
      </c>
      <c r="H9" s="41">
        <f>IF(OR(F9="",G9=""),"",IFERROR(F9+G9/24,""))</f>
        <v/>
      </c>
      <c r="I9" s="42" t="n">
        <v>12</v>
      </c>
      <c r="J9" s="25">
        <f>IF(D9="","",IFERROR(VLOOKUP(D9,'Parámetros'!$A$5:$E$104,3,FALSE),""))</f>
        <v/>
      </c>
      <c r="K9" s="25">
        <f>IF(OR(I9="",J9=""),"",IFERROR(I9*J9,""))</f>
        <v/>
      </c>
      <c r="L9" s="13">
        <f>IF(D9="","",IFERROR(VLOOKUP(D9,'Parámetros'!$A$5:$E$104,4,FALSE),""))</f>
        <v/>
      </c>
      <c r="M9" s="19" t="inlineStr">
        <is>
          <t>Coordinación Ficticia E</t>
        </is>
      </c>
      <c r="N9" s="26" t="inlineStr">
        <is>
          <t>Confirmada</t>
        </is>
      </c>
      <c r="O9" s="13">
        <f>IF(COUNTA(A9:F9,I9,M9:N9)=0,"",IF(OR(A9="",B9="",C9="",D9="",E9="",F9="",I9="",M9="",N9=""),"Revisar datos",IF(COUNTIF('Parámetros'!$A$5:$A$104,D9)=0,"Revisar servicio",IF(N9="Cancelada","Sin aviso",IF(I9&gt;IFERROR(VLOOKUP(D9,'Parámetros'!$A$5:$E$104,5,FALSE),0),"Revisar capacidad",IF(AND(N9="Confirmada",E9&lt;TODAY()),"Comprobar fecha pasada","Sin aviso"))))))</f>
        <v/>
      </c>
    </row>
    <row r="10">
      <c r="A10" s="19" t="inlineStr">
        <is>
          <t>EXP-FIC-0006</t>
        </is>
      </c>
      <c r="B10" s="19" t="inlineStr">
        <is>
          <t>SAL-FIC-ZETA-06</t>
        </is>
      </c>
      <c r="C10" s="19" t="inlineStr">
        <is>
          <t>Grupo Ficticio Faro</t>
        </is>
      </c>
      <c r="D10" s="19" t="inlineStr">
        <is>
          <t>Paseo en barco ficticio</t>
        </is>
      </c>
      <c r="E10" s="38" t="n">
        <v>46287</v>
      </c>
      <c r="F10" s="39" t="n">
        <v>0.4583333333333333</v>
      </c>
      <c r="G10" s="43">
        <f>IF(D10="","",IFERROR(VLOOKUP(D10,'Parámetros'!$A$5:$E$104,2,FALSE),""))</f>
        <v/>
      </c>
      <c r="H10" s="44">
        <f>IF(OR(F10="",G10=""),"",IFERROR(F10+G10/24,""))</f>
        <v/>
      </c>
      <c r="I10" s="42" t="n">
        <v>28</v>
      </c>
      <c r="J10" s="29">
        <f>IF(D10="","",IFERROR(VLOOKUP(D10,'Parámetros'!$A$5:$E$104,3,FALSE),""))</f>
        <v/>
      </c>
      <c r="K10" s="29">
        <f>IF(OR(I10="",J10=""),"",IFERROR(I10*J10,""))</f>
        <v/>
      </c>
      <c r="L10" s="15">
        <f>IF(D10="","",IFERROR(VLOOKUP(D10,'Parámetros'!$A$5:$E$104,4,FALSE),""))</f>
        <v/>
      </c>
      <c r="M10" s="19" t="inlineStr">
        <is>
          <t>Coordinación Ficticia F</t>
        </is>
      </c>
      <c r="N10" s="26" t="inlineStr">
        <is>
          <t>Confirmada</t>
        </is>
      </c>
      <c r="O10" s="15">
        <f>IF(COUNTA(A10:F10,I10,M10:N10)=0,"",IF(OR(A10="",B10="",C10="",D10="",E10="",F10="",I10="",M10="",N10=""),"Revisar datos",IF(COUNTIF('Parámetros'!$A$5:$A$104,D10)=0,"Revisar servicio",IF(N10="Cancelada","Sin aviso",IF(I10&gt;IFERROR(VLOOKUP(D10,'Parámetros'!$A$5:$E$104,5,FALSE),0),"Revisar capacidad",IF(AND(N10="Confirmada",E10&lt;TODAY()),"Comprobar fecha pasada","Sin aviso"))))))</f>
        <v/>
      </c>
    </row>
    <row r="11">
      <c r="A11" s="19" t="inlineStr">
        <is>
          <t>EXP-FIC-0007</t>
        </is>
      </c>
      <c r="B11" s="19" t="inlineStr">
        <is>
          <t>SAL-FIC-ALFA-01</t>
        </is>
      </c>
      <c r="C11" s="19" t="inlineStr">
        <is>
          <t>Grupo Ficticio Greda</t>
        </is>
      </c>
      <c r="D11" s="19" t="inlineStr">
        <is>
          <t>Clase artesanal ficticia</t>
        </is>
      </c>
      <c r="E11" s="38" t="n">
        <v>46290</v>
      </c>
      <c r="F11" s="39" t="n">
        <v>0.6875</v>
      </c>
      <c r="G11" s="40">
        <f>IF(D11="","",IFERROR(VLOOKUP(D11,'Parámetros'!$A$5:$E$104,2,FALSE),""))</f>
        <v/>
      </c>
      <c r="H11" s="41">
        <f>IF(OR(F11="",G11=""),"",IFERROR(F11+G11/24,""))</f>
        <v/>
      </c>
      <c r="I11" s="42" t="n">
        <v>14</v>
      </c>
      <c r="J11" s="25">
        <f>IF(D11="","",IFERROR(VLOOKUP(D11,'Parámetros'!$A$5:$E$104,3,FALSE),""))</f>
        <v/>
      </c>
      <c r="K11" s="25">
        <f>IF(OR(I11="",J11=""),"",IFERROR(I11*J11,""))</f>
        <v/>
      </c>
      <c r="L11" s="13">
        <f>IF(D11="","",IFERROR(VLOOKUP(D11,'Parámetros'!$A$5:$E$104,4,FALSE),""))</f>
        <v/>
      </c>
      <c r="M11" s="19" t="inlineStr">
        <is>
          <t>Coordinación Ficticia A</t>
        </is>
      </c>
      <c r="N11" s="26" t="inlineStr">
        <is>
          <t>Pendiente</t>
        </is>
      </c>
      <c r="O11" s="13">
        <f>IF(COUNTA(A11:F11,I11,M11:N11)=0,"",IF(OR(A11="",B11="",C11="",D11="",E11="",F11="",I11="",M11="",N11=""),"Revisar datos",IF(COUNTIF('Parámetros'!$A$5:$A$104,D11)=0,"Revisar servicio",IF(N11="Cancelada","Sin aviso",IF(I11&gt;IFERROR(VLOOKUP(D11,'Parámetros'!$A$5:$E$104,5,FALSE),0),"Revisar capacidad",IF(AND(N11="Confirmada",E11&lt;TODAY()),"Comprobar fecha pasada","Sin aviso"))))))</f>
        <v/>
      </c>
    </row>
    <row r="12">
      <c r="A12" s="19" t="inlineStr">
        <is>
          <t>EXP-FIC-0008</t>
        </is>
      </c>
      <c r="B12" s="19" t="inlineStr">
        <is>
          <t>SAL-FIC-BETA-02</t>
        </is>
      </c>
      <c r="C12" s="19" t="inlineStr">
        <is>
          <t>Grupo Ficticio Hiedra</t>
        </is>
      </c>
      <c r="D12" s="19" t="inlineStr">
        <is>
          <t>Mirador al atardecer ficticio</t>
        </is>
      </c>
      <c r="E12" s="38" t="n">
        <v>46293</v>
      </c>
      <c r="F12" s="39" t="n">
        <v>0.7916666666666666</v>
      </c>
      <c r="G12" s="43">
        <f>IF(D12="","",IFERROR(VLOOKUP(D12,'Parámetros'!$A$5:$E$104,2,FALSE),""))</f>
        <v/>
      </c>
      <c r="H12" s="44">
        <f>IF(OR(F12="",G12=""),"",IFERROR(F12+G12/24,""))</f>
        <v/>
      </c>
      <c r="I12" s="42" t="n">
        <v>20</v>
      </c>
      <c r="J12" s="29">
        <f>IF(D12="","",IFERROR(VLOOKUP(D12,'Parámetros'!$A$5:$E$104,3,FALSE),""))</f>
        <v/>
      </c>
      <c r="K12" s="29">
        <f>IF(OR(I12="",J12=""),"",IFERROR(I12*J12,""))</f>
        <v/>
      </c>
      <c r="L12" s="15">
        <f>IF(D12="","",IFERROR(VLOOKUP(D12,'Parámetros'!$A$5:$E$104,4,FALSE),""))</f>
        <v/>
      </c>
      <c r="M12" s="19" t="inlineStr">
        <is>
          <t>Coordinación Ficticia B</t>
        </is>
      </c>
      <c r="N12" s="26" t="inlineStr">
        <is>
          <t>Borrador</t>
        </is>
      </c>
      <c r="O12" s="15">
        <f>IF(COUNTA(A12:F12,I12,M12:N12)=0,"",IF(OR(A12="",B12="",C12="",D12="",E12="",F12="",I12="",M12="",N12=""),"Revisar datos",IF(COUNTIF('Parámetros'!$A$5:$A$104,D12)=0,"Revisar servicio",IF(N12="Cancelada","Sin aviso",IF(I12&gt;IFERROR(VLOOKUP(D12,'Parámetros'!$A$5:$E$104,5,FALSE),0),"Revisar capacidad",IF(AND(N12="Confirmada",E12&lt;TODAY()),"Comprobar fecha pasada","Sin aviso"))))))</f>
        <v/>
      </c>
    </row>
    <row r="13">
      <c r="A13" s="19" t="inlineStr">
        <is>
          <t>EXP-FIC-0009</t>
        </is>
      </c>
      <c r="B13" s="19" t="inlineStr">
        <is>
          <t>SAL-FIC-GAMMA-03</t>
        </is>
      </c>
      <c r="C13" s="19" t="inlineStr">
        <is>
          <t>Grupo Ficticio Índigo</t>
        </is>
      </c>
      <c r="D13" s="19" t="inlineStr">
        <is>
          <t>Entrada cultural ficticia</t>
        </is>
      </c>
      <c r="E13" s="38" t="n">
        <v>46297</v>
      </c>
      <c r="F13" s="39" t="n">
        <v>0.4375</v>
      </c>
      <c r="G13" s="40">
        <f>IF(D13="","",IFERROR(VLOOKUP(D13,'Parámetros'!$A$5:$E$104,2,FALSE),""))</f>
        <v/>
      </c>
      <c r="H13" s="41">
        <f>IF(OR(F13="",G13=""),"",IFERROR(F13+G13/24,""))</f>
        <v/>
      </c>
      <c r="I13" s="42" t="n">
        <v>40</v>
      </c>
      <c r="J13" s="25">
        <f>IF(D13="","",IFERROR(VLOOKUP(D13,'Parámetros'!$A$5:$E$104,3,FALSE),""))</f>
        <v/>
      </c>
      <c r="K13" s="25">
        <f>IF(OR(I13="",J13=""),"",IFERROR(I13*J13,""))</f>
        <v/>
      </c>
      <c r="L13" s="13">
        <f>IF(D13="","",IFERROR(VLOOKUP(D13,'Parámetros'!$A$5:$E$104,4,FALSE),""))</f>
        <v/>
      </c>
      <c r="M13" s="19" t="inlineStr">
        <is>
          <t>Coordinación Ficticia C</t>
        </is>
      </c>
      <c r="N13" s="26" t="inlineStr">
        <is>
          <t>Confirmada</t>
        </is>
      </c>
      <c r="O13" s="13">
        <f>IF(COUNTA(A13:F13,I13,M13:N13)=0,"",IF(OR(A13="",B13="",C13="",D13="",E13="",F13="",I13="",M13="",N13=""),"Revisar datos",IF(COUNTIF('Parámetros'!$A$5:$A$104,D13)=0,"Revisar servicio",IF(N13="Cancelada","Sin aviso",IF(I13&gt;IFERROR(VLOOKUP(D13,'Parámetros'!$A$5:$E$104,5,FALSE),0),"Revisar capacidad",IF(AND(N13="Confirmada",E13&lt;TODAY()),"Comprobar fecha pasada","Sin aviso"))))))</f>
        <v/>
      </c>
    </row>
    <row r="14">
      <c r="A14" s="19" t="inlineStr">
        <is>
          <t>EXP-FIC-0010</t>
        </is>
      </c>
      <c r="B14" s="19" t="inlineStr">
        <is>
          <t>SAL-FIC-DELTA-04</t>
        </is>
      </c>
      <c r="C14" s="19" t="inlineStr">
        <is>
          <t>Grupo Ficticio Jade</t>
        </is>
      </c>
      <c r="D14" s="19" t="inlineStr">
        <is>
          <t>Paseo guiado ficticio</t>
        </is>
      </c>
      <c r="E14" s="38" t="n">
        <v>46302</v>
      </c>
      <c r="F14" s="39" t="n">
        <v>0.6458333333333334</v>
      </c>
      <c r="G14" s="43">
        <f>IF(D14="","",IFERROR(VLOOKUP(D14,'Parámetros'!$A$5:$E$104,2,FALSE),""))</f>
        <v/>
      </c>
      <c r="H14" s="44">
        <f>IF(OR(F14="",G14=""),"",IFERROR(F14+G14/24,""))</f>
        <v/>
      </c>
      <c r="I14" s="42" t="n">
        <v>25</v>
      </c>
      <c r="J14" s="29">
        <f>IF(D14="","",IFERROR(VLOOKUP(D14,'Parámetros'!$A$5:$E$104,3,FALSE),""))</f>
        <v/>
      </c>
      <c r="K14" s="29">
        <f>IF(OR(I14="",J14=""),"",IFERROR(I14*J14,""))</f>
        <v/>
      </c>
      <c r="L14" s="15">
        <f>IF(D14="","",IFERROR(VLOOKUP(D14,'Parámetros'!$A$5:$E$104,4,FALSE),""))</f>
        <v/>
      </c>
      <c r="M14" s="19" t="inlineStr">
        <is>
          <t>Coordinación Ficticia D</t>
        </is>
      </c>
      <c r="N14" s="26" t="inlineStr">
        <is>
          <t>Cancelada</t>
        </is>
      </c>
      <c r="O14" s="15">
        <f>IF(COUNTA(A14:F14,I14,M14:N14)=0,"",IF(OR(A14="",B14="",C14="",D14="",E14="",F14="",I14="",M14="",N14=""),"Revisar datos",IF(COUNTIF('Parámetros'!$A$5:$A$104,D14)=0,"Revisar servicio",IF(N14="Cancelada","Sin aviso",IF(I14&gt;IFERROR(VLOOKUP(D14,'Parámetros'!$A$5:$E$104,5,FALSE),0),"Revisar capacidad",IF(AND(N14="Confirmada",E14&lt;TODAY()),"Comprobar fecha pasada","Sin aviso"))))))</f>
        <v/>
      </c>
    </row>
    <row r="15">
      <c r="A15" s="19" t="n"/>
      <c r="B15" s="19" t="n"/>
      <c r="C15" s="19" t="n"/>
      <c r="D15" s="19" t="n"/>
      <c r="E15" s="38" t="n"/>
      <c r="F15" s="39" t="n"/>
      <c r="G15" s="40">
        <f>IF(D15="","",IFERROR(VLOOKUP(D15,'Parámetros'!$A$5:$E$104,2,FALSE),""))</f>
        <v/>
      </c>
      <c r="H15" s="41">
        <f>IF(OR(F15="",G15=""),"",IFERROR(F15+G15/24,""))</f>
        <v/>
      </c>
      <c r="I15" s="42" t="n"/>
      <c r="J15" s="25">
        <f>IF(D15="","",IFERROR(VLOOKUP(D15,'Parámetros'!$A$5:$E$104,3,FALSE),""))</f>
        <v/>
      </c>
      <c r="K15" s="25">
        <f>IF(OR(I15="",J15=""),"",IFERROR(I15*J15,""))</f>
        <v/>
      </c>
      <c r="L15" s="13">
        <f>IF(D15="","",IFERROR(VLOOKUP(D15,'Parámetros'!$A$5:$E$104,4,FALSE),""))</f>
        <v/>
      </c>
      <c r="M15" s="19" t="n"/>
      <c r="N15" s="26" t="n"/>
      <c r="O15" s="13">
        <f>IF(COUNTA(A15:F15,I15,M15:N15)=0,"",IF(OR(A15="",B15="",C15="",D15="",E15="",F15="",I15="",M15="",N15=""),"Revisar datos",IF(COUNTIF('Parámetros'!$A$5:$A$104,D15)=0,"Revisar servicio",IF(N15="Cancelada","Sin aviso",IF(I15&gt;IFERROR(VLOOKUP(D15,'Parámetros'!$A$5:$E$104,5,FALSE),0),"Revisar capacidad",IF(AND(N15="Confirmada",E15&lt;TODAY()),"Comprobar fecha pasada","Sin aviso"))))))</f>
        <v/>
      </c>
    </row>
    <row r="16">
      <c r="A16" s="19" t="n"/>
      <c r="B16" s="19" t="n"/>
      <c r="C16" s="19" t="n"/>
      <c r="D16" s="19" t="n"/>
      <c r="E16" s="38" t="n"/>
      <c r="F16" s="39" t="n"/>
      <c r="G16" s="43">
        <f>IF(D16="","",IFERROR(VLOOKUP(D16,'Parámetros'!$A$5:$E$104,2,FALSE),""))</f>
        <v/>
      </c>
      <c r="H16" s="44">
        <f>IF(OR(F16="",G16=""),"",IFERROR(F16+G16/24,""))</f>
        <v/>
      </c>
      <c r="I16" s="42" t="n"/>
      <c r="J16" s="29">
        <f>IF(D16="","",IFERROR(VLOOKUP(D16,'Parámetros'!$A$5:$E$104,3,FALSE),""))</f>
        <v/>
      </c>
      <c r="K16" s="29">
        <f>IF(OR(I16="",J16=""),"",IFERROR(I16*J16,""))</f>
        <v/>
      </c>
      <c r="L16" s="15">
        <f>IF(D16="","",IFERROR(VLOOKUP(D16,'Parámetros'!$A$5:$E$104,4,FALSE),""))</f>
        <v/>
      </c>
      <c r="M16" s="19" t="n"/>
      <c r="N16" s="26" t="n"/>
      <c r="O16" s="15">
        <f>IF(COUNTA(A16:F16,I16,M16:N16)=0,"",IF(OR(A16="",B16="",C16="",D16="",E16="",F16="",I16="",M16="",N16=""),"Revisar datos",IF(COUNTIF('Parámetros'!$A$5:$A$104,D16)=0,"Revisar servicio",IF(N16="Cancelada","Sin aviso",IF(I16&gt;IFERROR(VLOOKUP(D16,'Parámetros'!$A$5:$E$104,5,FALSE),0),"Revisar capacidad",IF(AND(N16="Confirmada",E16&lt;TODAY()),"Comprobar fecha pasada","Sin aviso"))))))</f>
        <v/>
      </c>
    </row>
    <row r="17">
      <c r="A17" s="19" t="n"/>
      <c r="B17" s="19" t="n"/>
      <c r="C17" s="19" t="n"/>
      <c r="D17" s="19" t="n"/>
      <c r="E17" s="38" t="n"/>
      <c r="F17" s="39" t="n"/>
      <c r="G17" s="40">
        <f>IF(D17="","",IFERROR(VLOOKUP(D17,'Parámetros'!$A$5:$E$104,2,FALSE),""))</f>
        <v/>
      </c>
      <c r="H17" s="41">
        <f>IF(OR(F17="",G17=""),"",IFERROR(F17+G17/24,""))</f>
        <v/>
      </c>
      <c r="I17" s="42" t="n"/>
      <c r="J17" s="25">
        <f>IF(D17="","",IFERROR(VLOOKUP(D17,'Parámetros'!$A$5:$E$104,3,FALSE),""))</f>
        <v/>
      </c>
      <c r="K17" s="25">
        <f>IF(OR(I17="",J17=""),"",IFERROR(I17*J17,""))</f>
        <v/>
      </c>
      <c r="L17" s="13">
        <f>IF(D17="","",IFERROR(VLOOKUP(D17,'Parámetros'!$A$5:$E$104,4,FALSE),""))</f>
        <v/>
      </c>
      <c r="M17" s="19" t="n"/>
      <c r="N17" s="26" t="n"/>
      <c r="O17" s="13">
        <f>IF(COUNTA(A17:F17,I17,M17:N17)=0,"",IF(OR(A17="",B17="",C17="",D17="",E17="",F17="",I17="",M17="",N17=""),"Revisar datos",IF(COUNTIF('Parámetros'!$A$5:$A$104,D17)=0,"Revisar servicio",IF(N17="Cancelada","Sin aviso",IF(I17&gt;IFERROR(VLOOKUP(D17,'Parámetros'!$A$5:$E$104,5,FALSE),0),"Revisar capacidad",IF(AND(N17="Confirmada",E17&lt;TODAY()),"Comprobar fecha pasada","Sin aviso"))))))</f>
        <v/>
      </c>
    </row>
    <row r="18">
      <c r="A18" s="19" t="n"/>
      <c r="B18" s="19" t="n"/>
      <c r="C18" s="19" t="n"/>
      <c r="D18" s="19" t="n"/>
      <c r="E18" s="38" t="n"/>
      <c r="F18" s="39" t="n"/>
      <c r="G18" s="43">
        <f>IF(D18="","",IFERROR(VLOOKUP(D18,'Parámetros'!$A$5:$E$104,2,FALSE),""))</f>
        <v/>
      </c>
      <c r="H18" s="44">
        <f>IF(OR(F18="",G18=""),"",IFERROR(F18+G18/24,""))</f>
        <v/>
      </c>
      <c r="I18" s="42" t="n"/>
      <c r="J18" s="29">
        <f>IF(D18="","",IFERROR(VLOOKUP(D18,'Parámetros'!$A$5:$E$104,3,FALSE),""))</f>
        <v/>
      </c>
      <c r="K18" s="29">
        <f>IF(OR(I18="",J18=""),"",IFERROR(I18*J18,""))</f>
        <v/>
      </c>
      <c r="L18" s="15">
        <f>IF(D18="","",IFERROR(VLOOKUP(D18,'Parámetros'!$A$5:$E$104,4,FALSE),""))</f>
        <v/>
      </c>
      <c r="M18" s="19" t="n"/>
      <c r="N18" s="26" t="n"/>
      <c r="O18" s="15">
        <f>IF(COUNTA(A18:F18,I18,M18:N18)=0,"",IF(OR(A18="",B18="",C18="",D18="",E18="",F18="",I18="",M18="",N18=""),"Revisar datos",IF(COUNTIF('Parámetros'!$A$5:$A$104,D18)=0,"Revisar servicio",IF(N18="Cancelada","Sin aviso",IF(I18&gt;IFERROR(VLOOKUP(D18,'Parámetros'!$A$5:$E$104,5,FALSE),0),"Revisar capacidad",IF(AND(N18="Confirmada",E18&lt;TODAY()),"Comprobar fecha pasada","Sin aviso"))))))</f>
        <v/>
      </c>
    </row>
    <row r="19">
      <c r="A19" s="19" t="n"/>
      <c r="B19" s="19" t="n"/>
      <c r="C19" s="19" t="n"/>
      <c r="D19" s="19" t="n"/>
      <c r="E19" s="38" t="n"/>
      <c r="F19" s="39" t="n"/>
      <c r="G19" s="40">
        <f>IF(D19="","",IFERROR(VLOOKUP(D19,'Parámetros'!$A$5:$E$104,2,FALSE),""))</f>
        <v/>
      </c>
      <c r="H19" s="41">
        <f>IF(OR(F19="",G19=""),"",IFERROR(F19+G19/24,""))</f>
        <v/>
      </c>
      <c r="I19" s="42" t="n"/>
      <c r="J19" s="25">
        <f>IF(D19="","",IFERROR(VLOOKUP(D19,'Parámetros'!$A$5:$E$104,3,FALSE),""))</f>
        <v/>
      </c>
      <c r="K19" s="25">
        <f>IF(OR(I19="",J19=""),"",IFERROR(I19*J19,""))</f>
        <v/>
      </c>
      <c r="L19" s="13">
        <f>IF(D19="","",IFERROR(VLOOKUP(D19,'Parámetros'!$A$5:$E$104,4,FALSE),""))</f>
        <v/>
      </c>
      <c r="M19" s="19" t="n"/>
      <c r="N19" s="26" t="n"/>
      <c r="O19" s="13">
        <f>IF(COUNTA(A19:F19,I19,M19:N19)=0,"",IF(OR(A19="",B19="",C19="",D19="",E19="",F19="",I19="",M19="",N19=""),"Revisar datos",IF(COUNTIF('Parámetros'!$A$5:$A$104,D19)=0,"Revisar servicio",IF(N19="Cancelada","Sin aviso",IF(I19&gt;IFERROR(VLOOKUP(D19,'Parámetros'!$A$5:$E$104,5,FALSE),0),"Revisar capacidad",IF(AND(N19="Confirmada",E19&lt;TODAY()),"Comprobar fecha pasada","Sin aviso"))))))</f>
        <v/>
      </c>
    </row>
    <row r="20">
      <c r="A20" s="19" t="n"/>
      <c r="B20" s="19" t="n"/>
      <c r="C20" s="19" t="n"/>
      <c r="D20" s="19" t="n"/>
      <c r="E20" s="38" t="n"/>
      <c r="F20" s="39" t="n"/>
      <c r="G20" s="43">
        <f>IF(D20="","",IFERROR(VLOOKUP(D20,'Parámetros'!$A$5:$E$104,2,FALSE),""))</f>
        <v/>
      </c>
      <c r="H20" s="44">
        <f>IF(OR(F20="",G20=""),"",IFERROR(F20+G20/24,""))</f>
        <v/>
      </c>
      <c r="I20" s="42" t="n"/>
      <c r="J20" s="29">
        <f>IF(D20="","",IFERROR(VLOOKUP(D20,'Parámetros'!$A$5:$E$104,3,FALSE),""))</f>
        <v/>
      </c>
      <c r="K20" s="29">
        <f>IF(OR(I20="",J20=""),"",IFERROR(I20*J20,""))</f>
        <v/>
      </c>
      <c r="L20" s="15">
        <f>IF(D20="","",IFERROR(VLOOKUP(D20,'Parámetros'!$A$5:$E$104,4,FALSE),""))</f>
        <v/>
      </c>
      <c r="M20" s="19" t="n"/>
      <c r="N20" s="26" t="n"/>
      <c r="O20" s="15">
        <f>IF(COUNTA(A20:F20,I20,M20:N20)=0,"",IF(OR(A20="",B20="",C20="",D20="",E20="",F20="",I20="",M20="",N20=""),"Revisar datos",IF(COUNTIF('Parámetros'!$A$5:$A$104,D20)=0,"Revisar servicio",IF(N20="Cancelada","Sin aviso",IF(I20&gt;IFERROR(VLOOKUP(D20,'Parámetros'!$A$5:$E$104,5,FALSE),0),"Revisar capacidad",IF(AND(N20="Confirmada",E20&lt;TODAY()),"Comprobar fecha pasada","Sin aviso"))))))</f>
        <v/>
      </c>
    </row>
    <row r="21">
      <c r="A21" s="19" t="n"/>
      <c r="B21" s="19" t="n"/>
      <c r="C21" s="19" t="n"/>
      <c r="D21" s="19" t="n"/>
      <c r="E21" s="38" t="n"/>
      <c r="F21" s="39" t="n"/>
      <c r="G21" s="40">
        <f>IF(D21="","",IFERROR(VLOOKUP(D21,'Parámetros'!$A$5:$E$104,2,FALSE),""))</f>
        <v/>
      </c>
      <c r="H21" s="41">
        <f>IF(OR(F21="",G21=""),"",IFERROR(F21+G21/24,""))</f>
        <v/>
      </c>
      <c r="I21" s="42" t="n"/>
      <c r="J21" s="25">
        <f>IF(D21="","",IFERROR(VLOOKUP(D21,'Parámetros'!$A$5:$E$104,3,FALSE),""))</f>
        <v/>
      </c>
      <c r="K21" s="25">
        <f>IF(OR(I21="",J21=""),"",IFERROR(I21*J21,""))</f>
        <v/>
      </c>
      <c r="L21" s="13">
        <f>IF(D21="","",IFERROR(VLOOKUP(D21,'Parámetros'!$A$5:$E$104,4,FALSE),""))</f>
        <v/>
      </c>
      <c r="M21" s="19" t="n"/>
      <c r="N21" s="26" t="n"/>
      <c r="O21" s="13">
        <f>IF(COUNTA(A21:F21,I21,M21:N21)=0,"",IF(OR(A21="",B21="",C21="",D21="",E21="",F21="",I21="",M21="",N21=""),"Revisar datos",IF(COUNTIF('Parámetros'!$A$5:$A$104,D21)=0,"Revisar servicio",IF(N21="Cancelada","Sin aviso",IF(I21&gt;IFERROR(VLOOKUP(D21,'Parámetros'!$A$5:$E$104,5,FALSE),0),"Revisar capacidad",IF(AND(N21="Confirmada",E21&lt;TODAY()),"Comprobar fecha pasada","Sin aviso"))))))</f>
        <v/>
      </c>
    </row>
    <row r="22">
      <c r="A22" s="19" t="n"/>
      <c r="B22" s="19" t="n"/>
      <c r="C22" s="19" t="n"/>
      <c r="D22" s="19" t="n"/>
      <c r="E22" s="38" t="n"/>
      <c r="F22" s="39" t="n"/>
      <c r="G22" s="43">
        <f>IF(D22="","",IFERROR(VLOOKUP(D22,'Parámetros'!$A$5:$E$104,2,FALSE),""))</f>
        <v/>
      </c>
      <c r="H22" s="44">
        <f>IF(OR(F22="",G22=""),"",IFERROR(F22+G22/24,""))</f>
        <v/>
      </c>
      <c r="I22" s="42" t="n"/>
      <c r="J22" s="29">
        <f>IF(D22="","",IFERROR(VLOOKUP(D22,'Parámetros'!$A$5:$E$104,3,FALSE),""))</f>
        <v/>
      </c>
      <c r="K22" s="29">
        <f>IF(OR(I22="",J22=""),"",IFERROR(I22*J22,""))</f>
        <v/>
      </c>
      <c r="L22" s="15">
        <f>IF(D22="","",IFERROR(VLOOKUP(D22,'Parámetros'!$A$5:$E$104,4,FALSE),""))</f>
        <v/>
      </c>
      <c r="M22" s="19" t="n"/>
      <c r="N22" s="26" t="n"/>
      <c r="O22" s="15">
        <f>IF(COUNTA(A22:F22,I22,M22:N22)=0,"",IF(OR(A22="",B22="",C22="",D22="",E22="",F22="",I22="",M22="",N22=""),"Revisar datos",IF(COUNTIF('Parámetros'!$A$5:$A$104,D22)=0,"Revisar servicio",IF(N22="Cancelada","Sin aviso",IF(I22&gt;IFERROR(VLOOKUP(D22,'Parámetros'!$A$5:$E$104,5,FALSE),0),"Revisar capacidad",IF(AND(N22="Confirmada",E22&lt;TODAY()),"Comprobar fecha pasada","Sin aviso"))))))</f>
        <v/>
      </c>
    </row>
    <row r="23">
      <c r="A23" s="19" t="n"/>
      <c r="B23" s="19" t="n"/>
      <c r="C23" s="19" t="n"/>
      <c r="D23" s="19" t="n"/>
      <c r="E23" s="38" t="n"/>
      <c r="F23" s="39" t="n"/>
      <c r="G23" s="40">
        <f>IF(D23="","",IFERROR(VLOOKUP(D23,'Parámetros'!$A$5:$E$104,2,FALSE),""))</f>
        <v/>
      </c>
      <c r="H23" s="41">
        <f>IF(OR(F23="",G23=""),"",IFERROR(F23+G23/24,""))</f>
        <v/>
      </c>
      <c r="I23" s="42" t="n"/>
      <c r="J23" s="25">
        <f>IF(D23="","",IFERROR(VLOOKUP(D23,'Parámetros'!$A$5:$E$104,3,FALSE),""))</f>
        <v/>
      </c>
      <c r="K23" s="25">
        <f>IF(OR(I23="",J23=""),"",IFERROR(I23*J23,""))</f>
        <v/>
      </c>
      <c r="L23" s="13">
        <f>IF(D23="","",IFERROR(VLOOKUP(D23,'Parámetros'!$A$5:$E$104,4,FALSE),""))</f>
        <v/>
      </c>
      <c r="M23" s="19" t="n"/>
      <c r="N23" s="26" t="n"/>
      <c r="O23" s="13">
        <f>IF(COUNTA(A23:F23,I23,M23:N23)=0,"",IF(OR(A23="",B23="",C23="",D23="",E23="",F23="",I23="",M23="",N23=""),"Revisar datos",IF(COUNTIF('Parámetros'!$A$5:$A$104,D23)=0,"Revisar servicio",IF(N23="Cancelada","Sin aviso",IF(I23&gt;IFERROR(VLOOKUP(D23,'Parámetros'!$A$5:$E$104,5,FALSE),0),"Revisar capacidad",IF(AND(N23="Confirmada",E23&lt;TODAY()),"Comprobar fecha pasada","Sin aviso"))))))</f>
        <v/>
      </c>
    </row>
    <row r="24">
      <c r="A24" s="19" t="n"/>
      <c r="B24" s="19" t="n"/>
      <c r="C24" s="19" t="n"/>
      <c r="D24" s="19" t="n"/>
      <c r="E24" s="38" t="n"/>
      <c r="F24" s="39" t="n"/>
      <c r="G24" s="43">
        <f>IF(D24="","",IFERROR(VLOOKUP(D24,'Parámetros'!$A$5:$E$104,2,FALSE),""))</f>
        <v/>
      </c>
      <c r="H24" s="44">
        <f>IF(OR(F24="",G24=""),"",IFERROR(F24+G24/24,""))</f>
        <v/>
      </c>
      <c r="I24" s="42" t="n"/>
      <c r="J24" s="29">
        <f>IF(D24="","",IFERROR(VLOOKUP(D24,'Parámetros'!$A$5:$E$104,3,FALSE),""))</f>
        <v/>
      </c>
      <c r="K24" s="29">
        <f>IF(OR(I24="",J24=""),"",IFERROR(I24*J24,""))</f>
        <v/>
      </c>
      <c r="L24" s="15">
        <f>IF(D24="","",IFERROR(VLOOKUP(D24,'Parámetros'!$A$5:$E$104,4,FALSE),""))</f>
        <v/>
      </c>
      <c r="M24" s="19" t="n"/>
      <c r="N24" s="26" t="n"/>
      <c r="O24" s="15">
        <f>IF(COUNTA(A24:F24,I24,M24:N24)=0,"",IF(OR(A24="",B24="",C24="",D24="",E24="",F24="",I24="",M24="",N24=""),"Revisar datos",IF(COUNTIF('Parámetros'!$A$5:$A$104,D24)=0,"Revisar servicio",IF(N24="Cancelada","Sin aviso",IF(I24&gt;IFERROR(VLOOKUP(D24,'Parámetros'!$A$5:$E$104,5,FALSE),0),"Revisar capacidad",IF(AND(N24="Confirmada",E24&lt;TODAY()),"Comprobar fecha pasada","Sin aviso"))))))</f>
        <v/>
      </c>
    </row>
    <row r="25">
      <c r="A25" s="19" t="n"/>
      <c r="B25" s="19" t="n"/>
      <c r="C25" s="19" t="n"/>
      <c r="D25" s="19" t="n"/>
      <c r="E25" s="38" t="n"/>
      <c r="F25" s="39" t="n"/>
      <c r="G25" s="40">
        <f>IF(D25="","",IFERROR(VLOOKUP(D25,'Parámetros'!$A$5:$E$104,2,FALSE),""))</f>
        <v/>
      </c>
      <c r="H25" s="41">
        <f>IF(OR(F25="",G25=""),"",IFERROR(F25+G25/24,""))</f>
        <v/>
      </c>
      <c r="I25" s="42" t="n"/>
      <c r="J25" s="25">
        <f>IF(D25="","",IFERROR(VLOOKUP(D25,'Parámetros'!$A$5:$E$104,3,FALSE),""))</f>
        <v/>
      </c>
      <c r="K25" s="25">
        <f>IF(OR(I25="",J25=""),"",IFERROR(I25*J25,""))</f>
        <v/>
      </c>
      <c r="L25" s="13">
        <f>IF(D25="","",IFERROR(VLOOKUP(D25,'Parámetros'!$A$5:$E$104,4,FALSE),""))</f>
        <v/>
      </c>
      <c r="M25" s="19" t="n"/>
      <c r="N25" s="26" t="n"/>
      <c r="O25" s="13">
        <f>IF(COUNTA(A25:F25,I25,M25:N25)=0,"",IF(OR(A25="",B25="",C25="",D25="",E25="",F25="",I25="",M25="",N25=""),"Revisar datos",IF(COUNTIF('Parámetros'!$A$5:$A$104,D25)=0,"Revisar servicio",IF(N25="Cancelada","Sin aviso",IF(I25&gt;IFERROR(VLOOKUP(D25,'Parámetros'!$A$5:$E$104,5,FALSE),0),"Revisar capacidad",IF(AND(N25="Confirmada",E25&lt;TODAY()),"Comprobar fecha pasada","Sin aviso"))))))</f>
        <v/>
      </c>
    </row>
    <row r="26">
      <c r="A26" s="19" t="n"/>
      <c r="B26" s="19" t="n"/>
      <c r="C26" s="19" t="n"/>
      <c r="D26" s="19" t="n"/>
      <c r="E26" s="38" t="n"/>
      <c r="F26" s="39" t="n"/>
      <c r="G26" s="43">
        <f>IF(D26="","",IFERROR(VLOOKUP(D26,'Parámetros'!$A$5:$E$104,2,FALSE),""))</f>
        <v/>
      </c>
      <c r="H26" s="44">
        <f>IF(OR(F26="",G26=""),"",IFERROR(F26+G26/24,""))</f>
        <v/>
      </c>
      <c r="I26" s="42" t="n"/>
      <c r="J26" s="29">
        <f>IF(D26="","",IFERROR(VLOOKUP(D26,'Parámetros'!$A$5:$E$104,3,FALSE),""))</f>
        <v/>
      </c>
      <c r="K26" s="29">
        <f>IF(OR(I26="",J26=""),"",IFERROR(I26*J26,""))</f>
        <v/>
      </c>
      <c r="L26" s="15">
        <f>IF(D26="","",IFERROR(VLOOKUP(D26,'Parámetros'!$A$5:$E$104,4,FALSE),""))</f>
        <v/>
      </c>
      <c r="M26" s="19" t="n"/>
      <c r="N26" s="26" t="n"/>
      <c r="O26" s="15">
        <f>IF(COUNTA(A26:F26,I26,M26:N26)=0,"",IF(OR(A26="",B26="",C26="",D26="",E26="",F26="",I26="",M26="",N26=""),"Revisar datos",IF(COUNTIF('Parámetros'!$A$5:$A$104,D26)=0,"Revisar servicio",IF(N26="Cancelada","Sin aviso",IF(I26&gt;IFERROR(VLOOKUP(D26,'Parámetros'!$A$5:$E$104,5,FALSE),0),"Revisar capacidad",IF(AND(N26="Confirmada",E26&lt;TODAY()),"Comprobar fecha pasada","Sin aviso"))))))</f>
        <v/>
      </c>
    </row>
    <row r="27">
      <c r="A27" s="19" t="n"/>
      <c r="B27" s="19" t="n"/>
      <c r="C27" s="19" t="n"/>
      <c r="D27" s="19" t="n"/>
      <c r="E27" s="38" t="n"/>
      <c r="F27" s="39" t="n"/>
      <c r="G27" s="40">
        <f>IF(D27="","",IFERROR(VLOOKUP(D27,'Parámetros'!$A$5:$E$104,2,FALSE),""))</f>
        <v/>
      </c>
      <c r="H27" s="41">
        <f>IF(OR(F27="",G27=""),"",IFERROR(F27+G27/24,""))</f>
        <v/>
      </c>
      <c r="I27" s="42" t="n"/>
      <c r="J27" s="25">
        <f>IF(D27="","",IFERROR(VLOOKUP(D27,'Parámetros'!$A$5:$E$104,3,FALSE),""))</f>
        <v/>
      </c>
      <c r="K27" s="25">
        <f>IF(OR(I27="",J27=""),"",IFERROR(I27*J27,""))</f>
        <v/>
      </c>
      <c r="L27" s="13">
        <f>IF(D27="","",IFERROR(VLOOKUP(D27,'Parámetros'!$A$5:$E$104,4,FALSE),""))</f>
        <v/>
      </c>
      <c r="M27" s="19" t="n"/>
      <c r="N27" s="26" t="n"/>
      <c r="O27" s="13">
        <f>IF(COUNTA(A27:F27,I27,M27:N27)=0,"",IF(OR(A27="",B27="",C27="",D27="",E27="",F27="",I27="",M27="",N27=""),"Revisar datos",IF(COUNTIF('Parámetros'!$A$5:$A$104,D27)=0,"Revisar servicio",IF(N27="Cancelada","Sin aviso",IF(I27&gt;IFERROR(VLOOKUP(D27,'Parámetros'!$A$5:$E$104,5,FALSE),0),"Revisar capacidad",IF(AND(N27="Confirmada",E27&lt;TODAY()),"Comprobar fecha pasada","Sin aviso"))))))</f>
        <v/>
      </c>
    </row>
    <row r="28">
      <c r="A28" s="19" t="n"/>
      <c r="B28" s="19" t="n"/>
      <c r="C28" s="19" t="n"/>
      <c r="D28" s="19" t="n"/>
      <c r="E28" s="38" t="n"/>
      <c r="F28" s="39" t="n"/>
      <c r="G28" s="43">
        <f>IF(D28="","",IFERROR(VLOOKUP(D28,'Parámetros'!$A$5:$E$104,2,FALSE),""))</f>
        <v/>
      </c>
      <c r="H28" s="44">
        <f>IF(OR(F28="",G28=""),"",IFERROR(F28+G28/24,""))</f>
        <v/>
      </c>
      <c r="I28" s="42" t="n"/>
      <c r="J28" s="29">
        <f>IF(D28="","",IFERROR(VLOOKUP(D28,'Parámetros'!$A$5:$E$104,3,FALSE),""))</f>
        <v/>
      </c>
      <c r="K28" s="29">
        <f>IF(OR(I28="",J28=""),"",IFERROR(I28*J28,""))</f>
        <v/>
      </c>
      <c r="L28" s="15">
        <f>IF(D28="","",IFERROR(VLOOKUP(D28,'Parámetros'!$A$5:$E$104,4,FALSE),""))</f>
        <v/>
      </c>
      <c r="M28" s="19" t="n"/>
      <c r="N28" s="26" t="n"/>
      <c r="O28" s="15">
        <f>IF(COUNTA(A28:F28,I28,M28:N28)=0,"",IF(OR(A28="",B28="",C28="",D28="",E28="",F28="",I28="",M28="",N28=""),"Revisar datos",IF(COUNTIF('Parámetros'!$A$5:$A$104,D28)=0,"Revisar servicio",IF(N28="Cancelada","Sin aviso",IF(I28&gt;IFERROR(VLOOKUP(D28,'Parámetros'!$A$5:$E$104,5,FALSE),0),"Revisar capacidad",IF(AND(N28="Confirmada",E28&lt;TODAY()),"Comprobar fecha pasada","Sin aviso"))))))</f>
        <v/>
      </c>
    </row>
    <row r="29">
      <c r="A29" s="19" t="n"/>
      <c r="B29" s="19" t="n"/>
      <c r="C29" s="19" t="n"/>
      <c r="D29" s="19" t="n"/>
      <c r="E29" s="38" t="n"/>
      <c r="F29" s="39" t="n"/>
      <c r="G29" s="40">
        <f>IF(D29="","",IFERROR(VLOOKUP(D29,'Parámetros'!$A$5:$E$104,2,FALSE),""))</f>
        <v/>
      </c>
      <c r="H29" s="41">
        <f>IF(OR(F29="",G29=""),"",IFERROR(F29+G29/24,""))</f>
        <v/>
      </c>
      <c r="I29" s="42" t="n"/>
      <c r="J29" s="25">
        <f>IF(D29="","",IFERROR(VLOOKUP(D29,'Parámetros'!$A$5:$E$104,3,FALSE),""))</f>
        <v/>
      </c>
      <c r="K29" s="25">
        <f>IF(OR(I29="",J29=""),"",IFERROR(I29*J29,""))</f>
        <v/>
      </c>
      <c r="L29" s="13">
        <f>IF(D29="","",IFERROR(VLOOKUP(D29,'Parámetros'!$A$5:$E$104,4,FALSE),""))</f>
        <v/>
      </c>
      <c r="M29" s="19" t="n"/>
      <c r="N29" s="26" t="n"/>
      <c r="O29" s="13">
        <f>IF(COUNTA(A29:F29,I29,M29:N29)=0,"",IF(OR(A29="",B29="",C29="",D29="",E29="",F29="",I29="",M29="",N29=""),"Revisar datos",IF(COUNTIF('Parámetros'!$A$5:$A$104,D29)=0,"Revisar servicio",IF(N29="Cancelada","Sin aviso",IF(I29&gt;IFERROR(VLOOKUP(D29,'Parámetros'!$A$5:$E$104,5,FALSE),0),"Revisar capacidad",IF(AND(N29="Confirmada",E29&lt;TODAY()),"Comprobar fecha pasada","Sin aviso"))))))</f>
        <v/>
      </c>
    </row>
    <row r="30">
      <c r="A30" s="19" t="n"/>
      <c r="B30" s="19" t="n"/>
      <c r="C30" s="19" t="n"/>
      <c r="D30" s="19" t="n"/>
      <c r="E30" s="38" t="n"/>
      <c r="F30" s="39" t="n"/>
      <c r="G30" s="43">
        <f>IF(D30="","",IFERROR(VLOOKUP(D30,'Parámetros'!$A$5:$E$104,2,FALSE),""))</f>
        <v/>
      </c>
      <c r="H30" s="44">
        <f>IF(OR(F30="",G30=""),"",IFERROR(F30+G30/24,""))</f>
        <v/>
      </c>
      <c r="I30" s="42" t="n"/>
      <c r="J30" s="29">
        <f>IF(D30="","",IFERROR(VLOOKUP(D30,'Parámetros'!$A$5:$E$104,3,FALSE),""))</f>
        <v/>
      </c>
      <c r="K30" s="29">
        <f>IF(OR(I30="",J30=""),"",IFERROR(I30*J30,""))</f>
        <v/>
      </c>
      <c r="L30" s="15">
        <f>IF(D30="","",IFERROR(VLOOKUP(D30,'Parámetros'!$A$5:$E$104,4,FALSE),""))</f>
        <v/>
      </c>
      <c r="M30" s="19" t="n"/>
      <c r="N30" s="26" t="n"/>
      <c r="O30" s="15">
        <f>IF(COUNTA(A30:F30,I30,M30:N30)=0,"",IF(OR(A30="",B30="",C30="",D30="",E30="",F30="",I30="",M30="",N30=""),"Revisar datos",IF(COUNTIF('Parámetros'!$A$5:$A$104,D30)=0,"Revisar servicio",IF(N30="Cancelada","Sin aviso",IF(I30&gt;IFERROR(VLOOKUP(D30,'Parámetros'!$A$5:$E$104,5,FALSE),0),"Revisar capacidad",IF(AND(N30="Confirmada",E30&lt;TODAY()),"Comprobar fecha pasada","Sin aviso"))))))</f>
        <v/>
      </c>
    </row>
    <row r="31">
      <c r="A31" s="19" t="n"/>
      <c r="B31" s="19" t="n"/>
      <c r="C31" s="19" t="n"/>
      <c r="D31" s="19" t="n"/>
      <c r="E31" s="38" t="n"/>
      <c r="F31" s="39" t="n"/>
      <c r="G31" s="40">
        <f>IF(D31="","",IFERROR(VLOOKUP(D31,'Parámetros'!$A$5:$E$104,2,FALSE),""))</f>
        <v/>
      </c>
      <c r="H31" s="41">
        <f>IF(OR(F31="",G31=""),"",IFERROR(F31+G31/24,""))</f>
        <v/>
      </c>
      <c r="I31" s="42" t="n"/>
      <c r="J31" s="25">
        <f>IF(D31="","",IFERROR(VLOOKUP(D31,'Parámetros'!$A$5:$E$104,3,FALSE),""))</f>
        <v/>
      </c>
      <c r="K31" s="25">
        <f>IF(OR(I31="",J31=""),"",IFERROR(I31*J31,""))</f>
        <v/>
      </c>
      <c r="L31" s="13">
        <f>IF(D31="","",IFERROR(VLOOKUP(D31,'Parámetros'!$A$5:$E$104,4,FALSE),""))</f>
        <v/>
      </c>
      <c r="M31" s="19" t="n"/>
      <c r="N31" s="26" t="n"/>
      <c r="O31" s="13">
        <f>IF(COUNTA(A31:F31,I31,M31:N31)=0,"",IF(OR(A31="",B31="",C31="",D31="",E31="",F31="",I31="",M31="",N31=""),"Revisar datos",IF(COUNTIF('Parámetros'!$A$5:$A$104,D31)=0,"Revisar servicio",IF(N31="Cancelada","Sin aviso",IF(I31&gt;IFERROR(VLOOKUP(D31,'Parámetros'!$A$5:$E$104,5,FALSE),0),"Revisar capacidad",IF(AND(N31="Confirmada",E31&lt;TODAY()),"Comprobar fecha pasada","Sin aviso"))))))</f>
        <v/>
      </c>
    </row>
    <row r="32">
      <c r="A32" s="19" t="n"/>
      <c r="B32" s="19" t="n"/>
      <c r="C32" s="19" t="n"/>
      <c r="D32" s="19" t="n"/>
      <c r="E32" s="38" t="n"/>
      <c r="F32" s="39" t="n"/>
      <c r="G32" s="43">
        <f>IF(D32="","",IFERROR(VLOOKUP(D32,'Parámetros'!$A$5:$E$104,2,FALSE),""))</f>
        <v/>
      </c>
      <c r="H32" s="44">
        <f>IF(OR(F32="",G32=""),"",IFERROR(F32+G32/24,""))</f>
        <v/>
      </c>
      <c r="I32" s="42" t="n"/>
      <c r="J32" s="29">
        <f>IF(D32="","",IFERROR(VLOOKUP(D32,'Parámetros'!$A$5:$E$104,3,FALSE),""))</f>
        <v/>
      </c>
      <c r="K32" s="29">
        <f>IF(OR(I32="",J32=""),"",IFERROR(I32*J32,""))</f>
        <v/>
      </c>
      <c r="L32" s="15">
        <f>IF(D32="","",IFERROR(VLOOKUP(D32,'Parámetros'!$A$5:$E$104,4,FALSE),""))</f>
        <v/>
      </c>
      <c r="M32" s="19" t="n"/>
      <c r="N32" s="26" t="n"/>
      <c r="O32" s="15">
        <f>IF(COUNTA(A32:F32,I32,M32:N32)=0,"",IF(OR(A32="",B32="",C32="",D32="",E32="",F32="",I32="",M32="",N32=""),"Revisar datos",IF(COUNTIF('Parámetros'!$A$5:$A$104,D32)=0,"Revisar servicio",IF(N32="Cancelada","Sin aviso",IF(I32&gt;IFERROR(VLOOKUP(D32,'Parámetros'!$A$5:$E$104,5,FALSE),0),"Revisar capacidad",IF(AND(N32="Confirmada",E32&lt;TODAY()),"Comprobar fecha pasada","Sin aviso"))))))</f>
        <v/>
      </c>
    </row>
    <row r="33">
      <c r="A33" s="19" t="n"/>
      <c r="B33" s="19" t="n"/>
      <c r="C33" s="19" t="n"/>
      <c r="D33" s="19" t="n"/>
      <c r="E33" s="38" t="n"/>
      <c r="F33" s="39" t="n"/>
      <c r="G33" s="40">
        <f>IF(D33="","",IFERROR(VLOOKUP(D33,'Parámetros'!$A$5:$E$104,2,FALSE),""))</f>
        <v/>
      </c>
      <c r="H33" s="41">
        <f>IF(OR(F33="",G33=""),"",IFERROR(F33+G33/24,""))</f>
        <v/>
      </c>
      <c r="I33" s="42" t="n"/>
      <c r="J33" s="25">
        <f>IF(D33="","",IFERROR(VLOOKUP(D33,'Parámetros'!$A$5:$E$104,3,FALSE),""))</f>
        <v/>
      </c>
      <c r="K33" s="25">
        <f>IF(OR(I33="",J33=""),"",IFERROR(I33*J33,""))</f>
        <v/>
      </c>
      <c r="L33" s="13">
        <f>IF(D33="","",IFERROR(VLOOKUP(D33,'Parámetros'!$A$5:$E$104,4,FALSE),""))</f>
        <v/>
      </c>
      <c r="M33" s="19" t="n"/>
      <c r="N33" s="26" t="n"/>
      <c r="O33" s="13">
        <f>IF(COUNTA(A33:F33,I33,M33:N33)=0,"",IF(OR(A33="",B33="",C33="",D33="",E33="",F33="",I33="",M33="",N33=""),"Revisar datos",IF(COUNTIF('Parámetros'!$A$5:$A$104,D33)=0,"Revisar servicio",IF(N33="Cancelada","Sin aviso",IF(I33&gt;IFERROR(VLOOKUP(D33,'Parámetros'!$A$5:$E$104,5,FALSE),0),"Revisar capacidad",IF(AND(N33="Confirmada",E33&lt;TODAY()),"Comprobar fecha pasada","Sin aviso"))))))</f>
        <v/>
      </c>
    </row>
    <row r="34">
      <c r="A34" s="19" t="n"/>
      <c r="B34" s="19" t="n"/>
      <c r="C34" s="19" t="n"/>
      <c r="D34" s="19" t="n"/>
      <c r="E34" s="38" t="n"/>
      <c r="F34" s="39" t="n"/>
      <c r="G34" s="43">
        <f>IF(D34="","",IFERROR(VLOOKUP(D34,'Parámetros'!$A$5:$E$104,2,FALSE),""))</f>
        <v/>
      </c>
      <c r="H34" s="44">
        <f>IF(OR(F34="",G34=""),"",IFERROR(F34+G34/24,""))</f>
        <v/>
      </c>
      <c r="I34" s="42" t="n"/>
      <c r="J34" s="29">
        <f>IF(D34="","",IFERROR(VLOOKUP(D34,'Parámetros'!$A$5:$E$104,3,FALSE),""))</f>
        <v/>
      </c>
      <c r="K34" s="29">
        <f>IF(OR(I34="",J34=""),"",IFERROR(I34*J34,""))</f>
        <v/>
      </c>
      <c r="L34" s="15">
        <f>IF(D34="","",IFERROR(VLOOKUP(D34,'Parámetros'!$A$5:$E$104,4,FALSE),""))</f>
        <v/>
      </c>
      <c r="M34" s="19" t="n"/>
      <c r="N34" s="26" t="n"/>
      <c r="O34" s="15">
        <f>IF(COUNTA(A34:F34,I34,M34:N34)=0,"",IF(OR(A34="",B34="",C34="",D34="",E34="",F34="",I34="",M34="",N34=""),"Revisar datos",IF(COUNTIF('Parámetros'!$A$5:$A$104,D34)=0,"Revisar servicio",IF(N34="Cancelada","Sin aviso",IF(I34&gt;IFERROR(VLOOKUP(D34,'Parámetros'!$A$5:$E$104,5,FALSE),0),"Revisar capacidad",IF(AND(N34="Confirmada",E34&lt;TODAY()),"Comprobar fecha pasada","Sin aviso"))))))</f>
        <v/>
      </c>
    </row>
    <row r="35">
      <c r="A35" s="19" t="n"/>
      <c r="B35" s="19" t="n"/>
      <c r="C35" s="19" t="n"/>
      <c r="D35" s="19" t="n"/>
      <c r="E35" s="38" t="n"/>
      <c r="F35" s="39" t="n"/>
      <c r="G35" s="40">
        <f>IF(D35="","",IFERROR(VLOOKUP(D35,'Parámetros'!$A$5:$E$104,2,FALSE),""))</f>
        <v/>
      </c>
      <c r="H35" s="41">
        <f>IF(OR(F35="",G35=""),"",IFERROR(F35+G35/24,""))</f>
        <v/>
      </c>
      <c r="I35" s="42" t="n"/>
      <c r="J35" s="25">
        <f>IF(D35="","",IFERROR(VLOOKUP(D35,'Parámetros'!$A$5:$E$104,3,FALSE),""))</f>
        <v/>
      </c>
      <c r="K35" s="25">
        <f>IF(OR(I35="",J35=""),"",IFERROR(I35*J35,""))</f>
        <v/>
      </c>
      <c r="L35" s="13">
        <f>IF(D35="","",IFERROR(VLOOKUP(D35,'Parámetros'!$A$5:$E$104,4,FALSE),""))</f>
        <v/>
      </c>
      <c r="M35" s="19" t="n"/>
      <c r="N35" s="26" t="n"/>
      <c r="O35" s="13">
        <f>IF(COUNTA(A35:F35,I35,M35:N35)=0,"",IF(OR(A35="",B35="",C35="",D35="",E35="",F35="",I35="",M35="",N35=""),"Revisar datos",IF(COUNTIF('Parámetros'!$A$5:$A$104,D35)=0,"Revisar servicio",IF(N35="Cancelada","Sin aviso",IF(I35&gt;IFERROR(VLOOKUP(D35,'Parámetros'!$A$5:$E$104,5,FALSE),0),"Revisar capacidad",IF(AND(N35="Confirmada",E35&lt;TODAY()),"Comprobar fecha pasada","Sin aviso"))))))</f>
        <v/>
      </c>
    </row>
    <row r="36">
      <c r="A36" s="19" t="n"/>
      <c r="B36" s="19" t="n"/>
      <c r="C36" s="19" t="n"/>
      <c r="D36" s="19" t="n"/>
      <c r="E36" s="38" t="n"/>
      <c r="F36" s="39" t="n"/>
      <c r="G36" s="43">
        <f>IF(D36="","",IFERROR(VLOOKUP(D36,'Parámetros'!$A$5:$E$104,2,FALSE),""))</f>
        <v/>
      </c>
      <c r="H36" s="44">
        <f>IF(OR(F36="",G36=""),"",IFERROR(F36+G36/24,""))</f>
        <v/>
      </c>
      <c r="I36" s="42" t="n"/>
      <c r="J36" s="29">
        <f>IF(D36="","",IFERROR(VLOOKUP(D36,'Parámetros'!$A$5:$E$104,3,FALSE),""))</f>
        <v/>
      </c>
      <c r="K36" s="29">
        <f>IF(OR(I36="",J36=""),"",IFERROR(I36*J36,""))</f>
        <v/>
      </c>
      <c r="L36" s="15">
        <f>IF(D36="","",IFERROR(VLOOKUP(D36,'Parámetros'!$A$5:$E$104,4,FALSE),""))</f>
        <v/>
      </c>
      <c r="M36" s="19" t="n"/>
      <c r="N36" s="26" t="n"/>
      <c r="O36" s="15">
        <f>IF(COUNTA(A36:F36,I36,M36:N36)=0,"",IF(OR(A36="",B36="",C36="",D36="",E36="",F36="",I36="",M36="",N36=""),"Revisar datos",IF(COUNTIF('Parámetros'!$A$5:$A$104,D36)=0,"Revisar servicio",IF(N36="Cancelada","Sin aviso",IF(I36&gt;IFERROR(VLOOKUP(D36,'Parámetros'!$A$5:$E$104,5,FALSE),0),"Revisar capacidad",IF(AND(N36="Confirmada",E36&lt;TODAY()),"Comprobar fecha pasada","Sin aviso"))))))</f>
        <v/>
      </c>
    </row>
    <row r="37">
      <c r="A37" s="19" t="n"/>
      <c r="B37" s="19" t="n"/>
      <c r="C37" s="19" t="n"/>
      <c r="D37" s="19" t="n"/>
      <c r="E37" s="38" t="n"/>
      <c r="F37" s="39" t="n"/>
      <c r="G37" s="40">
        <f>IF(D37="","",IFERROR(VLOOKUP(D37,'Parámetros'!$A$5:$E$104,2,FALSE),""))</f>
        <v/>
      </c>
      <c r="H37" s="41">
        <f>IF(OR(F37="",G37=""),"",IFERROR(F37+G37/24,""))</f>
        <v/>
      </c>
      <c r="I37" s="42" t="n"/>
      <c r="J37" s="25">
        <f>IF(D37="","",IFERROR(VLOOKUP(D37,'Parámetros'!$A$5:$E$104,3,FALSE),""))</f>
        <v/>
      </c>
      <c r="K37" s="25">
        <f>IF(OR(I37="",J37=""),"",IFERROR(I37*J37,""))</f>
        <v/>
      </c>
      <c r="L37" s="13">
        <f>IF(D37="","",IFERROR(VLOOKUP(D37,'Parámetros'!$A$5:$E$104,4,FALSE),""))</f>
        <v/>
      </c>
      <c r="M37" s="19" t="n"/>
      <c r="N37" s="26" t="n"/>
      <c r="O37" s="13">
        <f>IF(COUNTA(A37:F37,I37,M37:N37)=0,"",IF(OR(A37="",B37="",C37="",D37="",E37="",F37="",I37="",M37="",N37=""),"Revisar datos",IF(COUNTIF('Parámetros'!$A$5:$A$104,D37)=0,"Revisar servicio",IF(N37="Cancelada","Sin aviso",IF(I37&gt;IFERROR(VLOOKUP(D37,'Parámetros'!$A$5:$E$104,5,FALSE),0),"Revisar capacidad",IF(AND(N37="Confirmada",E37&lt;TODAY()),"Comprobar fecha pasada","Sin aviso"))))))</f>
        <v/>
      </c>
    </row>
    <row r="38">
      <c r="A38" s="19" t="n"/>
      <c r="B38" s="19" t="n"/>
      <c r="C38" s="19" t="n"/>
      <c r="D38" s="19" t="n"/>
      <c r="E38" s="38" t="n"/>
      <c r="F38" s="39" t="n"/>
      <c r="G38" s="43">
        <f>IF(D38="","",IFERROR(VLOOKUP(D38,'Parámetros'!$A$5:$E$104,2,FALSE),""))</f>
        <v/>
      </c>
      <c r="H38" s="44">
        <f>IF(OR(F38="",G38=""),"",IFERROR(F38+G38/24,""))</f>
        <v/>
      </c>
      <c r="I38" s="42" t="n"/>
      <c r="J38" s="29">
        <f>IF(D38="","",IFERROR(VLOOKUP(D38,'Parámetros'!$A$5:$E$104,3,FALSE),""))</f>
        <v/>
      </c>
      <c r="K38" s="29">
        <f>IF(OR(I38="",J38=""),"",IFERROR(I38*J38,""))</f>
        <v/>
      </c>
      <c r="L38" s="15">
        <f>IF(D38="","",IFERROR(VLOOKUP(D38,'Parámetros'!$A$5:$E$104,4,FALSE),""))</f>
        <v/>
      </c>
      <c r="M38" s="19" t="n"/>
      <c r="N38" s="26" t="n"/>
      <c r="O38" s="15">
        <f>IF(COUNTA(A38:F38,I38,M38:N38)=0,"",IF(OR(A38="",B38="",C38="",D38="",E38="",F38="",I38="",M38="",N38=""),"Revisar datos",IF(COUNTIF('Parámetros'!$A$5:$A$104,D38)=0,"Revisar servicio",IF(N38="Cancelada","Sin aviso",IF(I38&gt;IFERROR(VLOOKUP(D38,'Parámetros'!$A$5:$E$104,5,FALSE),0),"Revisar capacidad",IF(AND(N38="Confirmada",E38&lt;TODAY()),"Comprobar fecha pasada","Sin aviso"))))))</f>
        <v/>
      </c>
    </row>
    <row r="39">
      <c r="A39" s="19" t="n"/>
      <c r="B39" s="19" t="n"/>
      <c r="C39" s="19" t="n"/>
      <c r="D39" s="19" t="n"/>
      <c r="E39" s="38" t="n"/>
      <c r="F39" s="39" t="n"/>
      <c r="G39" s="40">
        <f>IF(D39="","",IFERROR(VLOOKUP(D39,'Parámetros'!$A$5:$E$104,2,FALSE),""))</f>
        <v/>
      </c>
      <c r="H39" s="41">
        <f>IF(OR(F39="",G39=""),"",IFERROR(F39+G39/24,""))</f>
        <v/>
      </c>
      <c r="I39" s="42" t="n"/>
      <c r="J39" s="25">
        <f>IF(D39="","",IFERROR(VLOOKUP(D39,'Parámetros'!$A$5:$E$104,3,FALSE),""))</f>
        <v/>
      </c>
      <c r="K39" s="25">
        <f>IF(OR(I39="",J39=""),"",IFERROR(I39*J39,""))</f>
        <v/>
      </c>
      <c r="L39" s="13">
        <f>IF(D39="","",IFERROR(VLOOKUP(D39,'Parámetros'!$A$5:$E$104,4,FALSE),""))</f>
        <v/>
      </c>
      <c r="M39" s="19" t="n"/>
      <c r="N39" s="26" t="n"/>
      <c r="O39" s="13">
        <f>IF(COUNTA(A39:F39,I39,M39:N39)=0,"",IF(OR(A39="",B39="",C39="",D39="",E39="",F39="",I39="",M39="",N39=""),"Revisar datos",IF(COUNTIF('Parámetros'!$A$5:$A$104,D39)=0,"Revisar servicio",IF(N39="Cancelada","Sin aviso",IF(I39&gt;IFERROR(VLOOKUP(D39,'Parámetros'!$A$5:$E$104,5,FALSE),0),"Revisar capacidad",IF(AND(N39="Confirmada",E39&lt;TODAY()),"Comprobar fecha pasada","Sin aviso"))))))</f>
        <v/>
      </c>
    </row>
    <row r="40">
      <c r="A40" s="19" t="n"/>
      <c r="B40" s="19" t="n"/>
      <c r="C40" s="19" t="n"/>
      <c r="D40" s="19" t="n"/>
      <c r="E40" s="38" t="n"/>
      <c r="F40" s="39" t="n"/>
      <c r="G40" s="43">
        <f>IF(D40="","",IFERROR(VLOOKUP(D40,'Parámetros'!$A$5:$E$104,2,FALSE),""))</f>
        <v/>
      </c>
      <c r="H40" s="44">
        <f>IF(OR(F40="",G40=""),"",IFERROR(F40+G40/24,""))</f>
        <v/>
      </c>
      <c r="I40" s="42" t="n"/>
      <c r="J40" s="29">
        <f>IF(D40="","",IFERROR(VLOOKUP(D40,'Parámetros'!$A$5:$E$104,3,FALSE),""))</f>
        <v/>
      </c>
      <c r="K40" s="29">
        <f>IF(OR(I40="",J40=""),"",IFERROR(I40*J40,""))</f>
        <v/>
      </c>
      <c r="L40" s="15">
        <f>IF(D40="","",IFERROR(VLOOKUP(D40,'Parámetros'!$A$5:$E$104,4,FALSE),""))</f>
        <v/>
      </c>
      <c r="M40" s="19" t="n"/>
      <c r="N40" s="26" t="n"/>
      <c r="O40" s="15">
        <f>IF(COUNTA(A40:F40,I40,M40:N40)=0,"",IF(OR(A40="",B40="",C40="",D40="",E40="",F40="",I40="",M40="",N40=""),"Revisar datos",IF(COUNTIF('Parámetros'!$A$5:$A$104,D40)=0,"Revisar servicio",IF(N40="Cancelada","Sin aviso",IF(I40&gt;IFERROR(VLOOKUP(D40,'Parámetros'!$A$5:$E$104,5,FALSE),0),"Revisar capacidad",IF(AND(N40="Confirmada",E40&lt;TODAY()),"Comprobar fecha pasada","Sin aviso"))))))</f>
        <v/>
      </c>
    </row>
    <row r="41">
      <c r="A41" s="19" t="n"/>
      <c r="B41" s="19" t="n"/>
      <c r="C41" s="19" t="n"/>
      <c r="D41" s="19" t="n"/>
      <c r="E41" s="38" t="n"/>
      <c r="F41" s="39" t="n"/>
      <c r="G41" s="40">
        <f>IF(D41="","",IFERROR(VLOOKUP(D41,'Parámetros'!$A$5:$E$104,2,FALSE),""))</f>
        <v/>
      </c>
      <c r="H41" s="41">
        <f>IF(OR(F41="",G41=""),"",IFERROR(F41+G41/24,""))</f>
        <v/>
      </c>
      <c r="I41" s="42" t="n"/>
      <c r="J41" s="25">
        <f>IF(D41="","",IFERROR(VLOOKUP(D41,'Parámetros'!$A$5:$E$104,3,FALSE),""))</f>
        <v/>
      </c>
      <c r="K41" s="25">
        <f>IF(OR(I41="",J41=""),"",IFERROR(I41*J41,""))</f>
        <v/>
      </c>
      <c r="L41" s="13">
        <f>IF(D41="","",IFERROR(VLOOKUP(D41,'Parámetros'!$A$5:$E$104,4,FALSE),""))</f>
        <v/>
      </c>
      <c r="M41" s="19" t="n"/>
      <c r="N41" s="26" t="n"/>
      <c r="O41" s="13">
        <f>IF(COUNTA(A41:F41,I41,M41:N41)=0,"",IF(OR(A41="",B41="",C41="",D41="",E41="",F41="",I41="",M41="",N41=""),"Revisar datos",IF(COUNTIF('Parámetros'!$A$5:$A$104,D41)=0,"Revisar servicio",IF(N41="Cancelada","Sin aviso",IF(I41&gt;IFERROR(VLOOKUP(D41,'Parámetros'!$A$5:$E$104,5,FALSE),0),"Revisar capacidad",IF(AND(N41="Confirmada",E41&lt;TODAY()),"Comprobar fecha pasada","Sin aviso"))))))</f>
        <v/>
      </c>
    </row>
    <row r="42">
      <c r="A42" s="19" t="n"/>
      <c r="B42" s="19" t="n"/>
      <c r="C42" s="19" t="n"/>
      <c r="D42" s="19" t="n"/>
      <c r="E42" s="38" t="n"/>
      <c r="F42" s="39" t="n"/>
      <c r="G42" s="43">
        <f>IF(D42="","",IFERROR(VLOOKUP(D42,'Parámetros'!$A$5:$E$104,2,FALSE),""))</f>
        <v/>
      </c>
      <c r="H42" s="44">
        <f>IF(OR(F42="",G42=""),"",IFERROR(F42+G42/24,""))</f>
        <v/>
      </c>
      <c r="I42" s="42" t="n"/>
      <c r="J42" s="29">
        <f>IF(D42="","",IFERROR(VLOOKUP(D42,'Parámetros'!$A$5:$E$104,3,FALSE),""))</f>
        <v/>
      </c>
      <c r="K42" s="29">
        <f>IF(OR(I42="",J42=""),"",IFERROR(I42*J42,""))</f>
        <v/>
      </c>
      <c r="L42" s="15">
        <f>IF(D42="","",IFERROR(VLOOKUP(D42,'Parámetros'!$A$5:$E$104,4,FALSE),""))</f>
        <v/>
      </c>
      <c r="M42" s="19" t="n"/>
      <c r="N42" s="26" t="n"/>
      <c r="O42" s="15">
        <f>IF(COUNTA(A42:F42,I42,M42:N42)=0,"",IF(OR(A42="",B42="",C42="",D42="",E42="",F42="",I42="",M42="",N42=""),"Revisar datos",IF(COUNTIF('Parámetros'!$A$5:$A$104,D42)=0,"Revisar servicio",IF(N42="Cancelada","Sin aviso",IF(I42&gt;IFERROR(VLOOKUP(D42,'Parámetros'!$A$5:$E$104,5,FALSE),0),"Revisar capacidad",IF(AND(N42="Confirmada",E42&lt;TODAY()),"Comprobar fecha pasada","Sin aviso"))))))</f>
        <v/>
      </c>
    </row>
    <row r="43">
      <c r="A43" s="19" t="n"/>
      <c r="B43" s="19" t="n"/>
      <c r="C43" s="19" t="n"/>
      <c r="D43" s="19" t="n"/>
      <c r="E43" s="38" t="n"/>
      <c r="F43" s="39" t="n"/>
      <c r="G43" s="40">
        <f>IF(D43="","",IFERROR(VLOOKUP(D43,'Parámetros'!$A$5:$E$104,2,FALSE),""))</f>
        <v/>
      </c>
      <c r="H43" s="41">
        <f>IF(OR(F43="",G43=""),"",IFERROR(F43+G43/24,""))</f>
        <v/>
      </c>
      <c r="I43" s="42" t="n"/>
      <c r="J43" s="25">
        <f>IF(D43="","",IFERROR(VLOOKUP(D43,'Parámetros'!$A$5:$E$104,3,FALSE),""))</f>
        <v/>
      </c>
      <c r="K43" s="25">
        <f>IF(OR(I43="",J43=""),"",IFERROR(I43*J43,""))</f>
        <v/>
      </c>
      <c r="L43" s="13">
        <f>IF(D43="","",IFERROR(VLOOKUP(D43,'Parámetros'!$A$5:$E$104,4,FALSE),""))</f>
        <v/>
      </c>
      <c r="M43" s="19" t="n"/>
      <c r="N43" s="26" t="n"/>
      <c r="O43" s="13">
        <f>IF(COUNTA(A43:F43,I43,M43:N43)=0,"",IF(OR(A43="",B43="",C43="",D43="",E43="",F43="",I43="",M43="",N43=""),"Revisar datos",IF(COUNTIF('Parámetros'!$A$5:$A$104,D43)=0,"Revisar servicio",IF(N43="Cancelada","Sin aviso",IF(I43&gt;IFERROR(VLOOKUP(D43,'Parámetros'!$A$5:$E$104,5,FALSE),0),"Revisar capacidad",IF(AND(N43="Confirmada",E43&lt;TODAY()),"Comprobar fecha pasada","Sin aviso"))))))</f>
        <v/>
      </c>
    </row>
    <row r="44">
      <c r="A44" s="19" t="n"/>
      <c r="B44" s="19" t="n"/>
      <c r="C44" s="19" t="n"/>
      <c r="D44" s="19" t="n"/>
      <c r="E44" s="38" t="n"/>
      <c r="F44" s="39" t="n"/>
      <c r="G44" s="43">
        <f>IF(D44="","",IFERROR(VLOOKUP(D44,'Parámetros'!$A$5:$E$104,2,FALSE),""))</f>
        <v/>
      </c>
      <c r="H44" s="44">
        <f>IF(OR(F44="",G44=""),"",IFERROR(F44+G44/24,""))</f>
        <v/>
      </c>
      <c r="I44" s="42" t="n"/>
      <c r="J44" s="29">
        <f>IF(D44="","",IFERROR(VLOOKUP(D44,'Parámetros'!$A$5:$E$104,3,FALSE),""))</f>
        <v/>
      </c>
      <c r="K44" s="29">
        <f>IF(OR(I44="",J44=""),"",IFERROR(I44*J44,""))</f>
        <v/>
      </c>
      <c r="L44" s="15">
        <f>IF(D44="","",IFERROR(VLOOKUP(D44,'Parámetros'!$A$5:$E$104,4,FALSE),""))</f>
        <v/>
      </c>
      <c r="M44" s="19" t="n"/>
      <c r="N44" s="26" t="n"/>
      <c r="O44" s="15">
        <f>IF(COUNTA(A44:F44,I44,M44:N44)=0,"",IF(OR(A44="",B44="",C44="",D44="",E44="",F44="",I44="",M44="",N44=""),"Revisar datos",IF(COUNTIF('Parámetros'!$A$5:$A$104,D44)=0,"Revisar servicio",IF(N44="Cancelada","Sin aviso",IF(I44&gt;IFERROR(VLOOKUP(D44,'Parámetros'!$A$5:$E$104,5,FALSE),0),"Revisar capacidad",IF(AND(N44="Confirmada",E44&lt;TODAY()),"Comprobar fecha pasada","Sin aviso"))))))</f>
        <v/>
      </c>
    </row>
    <row r="45">
      <c r="A45" s="19" t="n"/>
      <c r="B45" s="19" t="n"/>
      <c r="C45" s="19" t="n"/>
      <c r="D45" s="19" t="n"/>
      <c r="E45" s="38" t="n"/>
      <c r="F45" s="39" t="n"/>
      <c r="G45" s="40">
        <f>IF(D45="","",IFERROR(VLOOKUP(D45,'Parámetros'!$A$5:$E$104,2,FALSE),""))</f>
        <v/>
      </c>
      <c r="H45" s="41">
        <f>IF(OR(F45="",G45=""),"",IFERROR(F45+G45/24,""))</f>
        <v/>
      </c>
      <c r="I45" s="42" t="n"/>
      <c r="J45" s="25">
        <f>IF(D45="","",IFERROR(VLOOKUP(D45,'Parámetros'!$A$5:$E$104,3,FALSE),""))</f>
        <v/>
      </c>
      <c r="K45" s="25">
        <f>IF(OR(I45="",J45=""),"",IFERROR(I45*J45,""))</f>
        <v/>
      </c>
      <c r="L45" s="13">
        <f>IF(D45="","",IFERROR(VLOOKUP(D45,'Parámetros'!$A$5:$E$104,4,FALSE),""))</f>
        <v/>
      </c>
      <c r="M45" s="19" t="n"/>
      <c r="N45" s="26" t="n"/>
      <c r="O45" s="13">
        <f>IF(COUNTA(A45:F45,I45,M45:N45)=0,"",IF(OR(A45="",B45="",C45="",D45="",E45="",F45="",I45="",M45="",N45=""),"Revisar datos",IF(COUNTIF('Parámetros'!$A$5:$A$104,D45)=0,"Revisar servicio",IF(N45="Cancelada","Sin aviso",IF(I45&gt;IFERROR(VLOOKUP(D45,'Parámetros'!$A$5:$E$104,5,FALSE),0),"Revisar capacidad",IF(AND(N45="Confirmada",E45&lt;TODAY()),"Comprobar fecha pasada","Sin aviso"))))))</f>
        <v/>
      </c>
    </row>
    <row r="46">
      <c r="A46" s="19" t="n"/>
      <c r="B46" s="19" t="n"/>
      <c r="C46" s="19" t="n"/>
      <c r="D46" s="19" t="n"/>
      <c r="E46" s="38" t="n"/>
      <c r="F46" s="39" t="n"/>
      <c r="G46" s="43">
        <f>IF(D46="","",IFERROR(VLOOKUP(D46,'Parámetros'!$A$5:$E$104,2,FALSE),""))</f>
        <v/>
      </c>
      <c r="H46" s="44">
        <f>IF(OR(F46="",G46=""),"",IFERROR(F46+G46/24,""))</f>
        <v/>
      </c>
      <c r="I46" s="42" t="n"/>
      <c r="J46" s="29">
        <f>IF(D46="","",IFERROR(VLOOKUP(D46,'Parámetros'!$A$5:$E$104,3,FALSE),""))</f>
        <v/>
      </c>
      <c r="K46" s="29">
        <f>IF(OR(I46="",J46=""),"",IFERROR(I46*J46,""))</f>
        <v/>
      </c>
      <c r="L46" s="15">
        <f>IF(D46="","",IFERROR(VLOOKUP(D46,'Parámetros'!$A$5:$E$104,4,FALSE),""))</f>
        <v/>
      </c>
      <c r="M46" s="19" t="n"/>
      <c r="N46" s="26" t="n"/>
      <c r="O46" s="15">
        <f>IF(COUNTA(A46:F46,I46,M46:N46)=0,"",IF(OR(A46="",B46="",C46="",D46="",E46="",F46="",I46="",M46="",N46=""),"Revisar datos",IF(COUNTIF('Parámetros'!$A$5:$A$104,D46)=0,"Revisar servicio",IF(N46="Cancelada","Sin aviso",IF(I46&gt;IFERROR(VLOOKUP(D46,'Parámetros'!$A$5:$E$104,5,FALSE),0),"Revisar capacidad",IF(AND(N46="Confirmada",E46&lt;TODAY()),"Comprobar fecha pasada","Sin aviso"))))))</f>
        <v/>
      </c>
    </row>
    <row r="47">
      <c r="A47" s="19" t="n"/>
      <c r="B47" s="19" t="n"/>
      <c r="C47" s="19" t="n"/>
      <c r="D47" s="19" t="n"/>
      <c r="E47" s="38" t="n"/>
      <c r="F47" s="39" t="n"/>
      <c r="G47" s="40">
        <f>IF(D47="","",IFERROR(VLOOKUP(D47,'Parámetros'!$A$5:$E$104,2,FALSE),""))</f>
        <v/>
      </c>
      <c r="H47" s="41">
        <f>IF(OR(F47="",G47=""),"",IFERROR(F47+G47/24,""))</f>
        <v/>
      </c>
      <c r="I47" s="42" t="n"/>
      <c r="J47" s="25">
        <f>IF(D47="","",IFERROR(VLOOKUP(D47,'Parámetros'!$A$5:$E$104,3,FALSE),""))</f>
        <v/>
      </c>
      <c r="K47" s="25">
        <f>IF(OR(I47="",J47=""),"",IFERROR(I47*J47,""))</f>
        <v/>
      </c>
      <c r="L47" s="13">
        <f>IF(D47="","",IFERROR(VLOOKUP(D47,'Parámetros'!$A$5:$E$104,4,FALSE),""))</f>
        <v/>
      </c>
      <c r="M47" s="19" t="n"/>
      <c r="N47" s="26" t="n"/>
      <c r="O47" s="13">
        <f>IF(COUNTA(A47:F47,I47,M47:N47)=0,"",IF(OR(A47="",B47="",C47="",D47="",E47="",F47="",I47="",M47="",N47=""),"Revisar datos",IF(COUNTIF('Parámetros'!$A$5:$A$104,D47)=0,"Revisar servicio",IF(N47="Cancelada","Sin aviso",IF(I47&gt;IFERROR(VLOOKUP(D47,'Parámetros'!$A$5:$E$104,5,FALSE),0),"Revisar capacidad",IF(AND(N47="Confirmada",E47&lt;TODAY()),"Comprobar fecha pasada","Sin aviso"))))))</f>
        <v/>
      </c>
    </row>
    <row r="48">
      <c r="A48" s="19" t="n"/>
      <c r="B48" s="19" t="n"/>
      <c r="C48" s="19" t="n"/>
      <c r="D48" s="19" t="n"/>
      <c r="E48" s="38" t="n"/>
      <c r="F48" s="39" t="n"/>
      <c r="G48" s="43">
        <f>IF(D48="","",IFERROR(VLOOKUP(D48,'Parámetros'!$A$5:$E$104,2,FALSE),""))</f>
        <v/>
      </c>
      <c r="H48" s="44">
        <f>IF(OR(F48="",G48=""),"",IFERROR(F48+G48/24,""))</f>
        <v/>
      </c>
      <c r="I48" s="42" t="n"/>
      <c r="J48" s="29">
        <f>IF(D48="","",IFERROR(VLOOKUP(D48,'Parámetros'!$A$5:$E$104,3,FALSE),""))</f>
        <v/>
      </c>
      <c r="K48" s="29">
        <f>IF(OR(I48="",J48=""),"",IFERROR(I48*J48,""))</f>
        <v/>
      </c>
      <c r="L48" s="15">
        <f>IF(D48="","",IFERROR(VLOOKUP(D48,'Parámetros'!$A$5:$E$104,4,FALSE),""))</f>
        <v/>
      </c>
      <c r="M48" s="19" t="n"/>
      <c r="N48" s="26" t="n"/>
      <c r="O48" s="15">
        <f>IF(COUNTA(A48:F48,I48,M48:N48)=0,"",IF(OR(A48="",B48="",C48="",D48="",E48="",F48="",I48="",M48="",N48=""),"Revisar datos",IF(COUNTIF('Parámetros'!$A$5:$A$104,D48)=0,"Revisar servicio",IF(N48="Cancelada","Sin aviso",IF(I48&gt;IFERROR(VLOOKUP(D48,'Parámetros'!$A$5:$E$104,5,FALSE),0),"Revisar capacidad",IF(AND(N48="Confirmada",E48&lt;TODAY()),"Comprobar fecha pasada","Sin aviso"))))))</f>
        <v/>
      </c>
    </row>
    <row r="49">
      <c r="A49" s="19" t="n"/>
      <c r="B49" s="19" t="n"/>
      <c r="C49" s="19" t="n"/>
      <c r="D49" s="19" t="n"/>
      <c r="E49" s="38" t="n"/>
      <c r="F49" s="39" t="n"/>
      <c r="G49" s="40">
        <f>IF(D49="","",IFERROR(VLOOKUP(D49,'Parámetros'!$A$5:$E$104,2,FALSE),""))</f>
        <v/>
      </c>
      <c r="H49" s="41">
        <f>IF(OR(F49="",G49=""),"",IFERROR(F49+G49/24,""))</f>
        <v/>
      </c>
      <c r="I49" s="42" t="n"/>
      <c r="J49" s="25">
        <f>IF(D49="","",IFERROR(VLOOKUP(D49,'Parámetros'!$A$5:$E$104,3,FALSE),""))</f>
        <v/>
      </c>
      <c r="K49" s="25">
        <f>IF(OR(I49="",J49=""),"",IFERROR(I49*J49,""))</f>
        <v/>
      </c>
      <c r="L49" s="13">
        <f>IF(D49="","",IFERROR(VLOOKUP(D49,'Parámetros'!$A$5:$E$104,4,FALSE),""))</f>
        <v/>
      </c>
      <c r="M49" s="19" t="n"/>
      <c r="N49" s="26" t="n"/>
      <c r="O49" s="13">
        <f>IF(COUNTA(A49:F49,I49,M49:N49)=0,"",IF(OR(A49="",B49="",C49="",D49="",E49="",F49="",I49="",M49="",N49=""),"Revisar datos",IF(COUNTIF('Parámetros'!$A$5:$A$104,D49)=0,"Revisar servicio",IF(N49="Cancelada","Sin aviso",IF(I49&gt;IFERROR(VLOOKUP(D49,'Parámetros'!$A$5:$E$104,5,FALSE),0),"Revisar capacidad",IF(AND(N49="Confirmada",E49&lt;TODAY()),"Comprobar fecha pasada","Sin aviso"))))))</f>
        <v/>
      </c>
    </row>
    <row r="50">
      <c r="A50" s="19" t="n"/>
      <c r="B50" s="19" t="n"/>
      <c r="C50" s="19" t="n"/>
      <c r="D50" s="19" t="n"/>
      <c r="E50" s="38" t="n"/>
      <c r="F50" s="39" t="n"/>
      <c r="G50" s="43">
        <f>IF(D50="","",IFERROR(VLOOKUP(D50,'Parámetros'!$A$5:$E$104,2,FALSE),""))</f>
        <v/>
      </c>
      <c r="H50" s="44">
        <f>IF(OR(F50="",G50=""),"",IFERROR(F50+G50/24,""))</f>
        <v/>
      </c>
      <c r="I50" s="42" t="n"/>
      <c r="J50" s="29">
        <f>IF(D50="","",IFERROR(VLOOKUP(D50,'Parámetros'!$A$5:$E$104,3,FALSE),""))</f>
        <v/>
      </c>
      <c r="K50" s="29">
        <f>IF(OR(I50="",J50=""),"",IFERROR(I50*J50,""))</f>
        <v/>
      </c>
      <c r="L50" s="15">
        <f>IF(D50="","",IFERROR(VLOOKUP(D50,'Parámetros'!$A$5:$E$104,4,FALSE),""))</f>
        <v/>
      </c>
      <c r="M50" s="19" t="n"/>
      <c r="N50" s="26" t="n"/>
      <c r="O50" s="15">
        <f>IF(COUNTA(A50:F50,I50,M50:N50)=0,"",IF(OR(A50="",B50="",C50="",D50="",E50="",F50="",I50="",M50="",N50=""),"Revisar datos",IF(COUNTIF('Parámetros'!$A$5:$A$104,D50)=0,"Revisar servicio",IF(N50="Cancelada","Sin aviso",IF(I50&gt;IFERROR(VLOOKUP(D50,'Parámetros'!$A$5:$E$104,5,FALSE),0),"Revisar capacidad",IF(AND(N50="Confirmada",E50&lt;TODAY()),"Comprobar fecha pasada","Sin aviso"))))))</f>
        <v/>
      </c>
    </row>
    <row r="51">
      <c r="A51" s="19" t="n"/>
      <c r="B51" s="19" t="n"/>
      <c r="C51" s="19" t="n"/>
      <c r="D51" s="19" t="n"/>
      <c r="E51" s="38" t="n"/>
      <c r="F51" s="39" t="n"/>
      <c r="G51" s="40">
        <f>IF(D51="","",IFERROR(VLOOKUP(D51,'Parámetros'!$A$5:$E$104,2,FALSE),""))</f>
        <v/>
      </c>
      <c r="H51" s="41">
        <f>IF(OR(F51="",G51=""),"",IFERROR(F51+G51/24,""))</f>
        <v/>
      </c>
      <c r="I51" s="42" t="n"/>
      <c r="J51" s="25">
        <f>IF(D51="","",IFERROR(VLOOKUP(D51,'Parámetros'!$A$5:$E$104,3,FALSE),""))</f>
        <v/>
      </c>
      <c r="K51" s="25">
        <f>IF(OR(I51="",J51=""),"",IFERROR(I51*J51,""))</f>
        <v/>
      </c>
      <c r="L51" s="13">
        <f>IF(D51="","",IFERROR(VLOOKUP(D51,'Parámetros'!$A$5:$E$104,4,FALSE),""))</f>
        <v/>
      </c>
      <c r="M51" s="19" t="n"/>
      <c r="N51" s="26" t="n"/>
      <c r="O51" s="13">
        <f>IF(COUNTA(A51:F51,I51,M51:N51)=0,"",IF(OR(A51="",B51="",C51="",D51="",E51="",F51="",I51="",M51="",N51=""),"Revisar datos",IF(COUNTIF('Parámetros'!$A$5:$A$104,D51)=0,"Revisar servicio",IF(N51="Cancelada","Sin aviso",IF(I51&gt;IFERROR(VLOOKUP(D51,'Parámetros'!$A$5:$E$104,5,FALSE),0),"Revisar capacidad",IF(AND(N51="Confirmada",E51&lt;TODAY()),"Comprobar fecha pasada","Sin aviso"))))))</f>
        <v/>
      </c>
    </row>
    <row r="52">
      <c r="A52" s="19" t="n"/>
      <c r="B52" s="19" t="n"/>
      <c r="C52" s="19" t="n"/>
      <c r="D52" s="19" t="n"/>
      <c r="E52" s="38" t="n"/>
      <c r="F52" s="39" t="n"/>
      <c r="G52" s="43">
        <f>IF(D52="","",IFERROR(VLOOKUP(D52,'Parámetros'!$A$5:$E$104,2,FALSE),""))</f>
        <v/>
      </c>
      <c r="H52" s="44">
        <f>IF(OR(F52="",G52=""),"",IFERROR(F52+G52/24,""))</f>
        <v/>
      </c>
      <c r="I52" s="42" t="n"/>
      <c r="J52" s="29">
        <f>IF(D52="","",IFERROR(VLOOKUP(D52,'Parámetros'!$A$5:$E$104,3,FALSE),""))</f>
        <v/>
      </c>
      <c r="K52" s="29">
        <f>IF(OR(I52="",J52=""),"",IFERROR(I52*J52,""))</f>
        <v/>
      </c>
      <c r="L52" s="15">
        <f>IF(D52="","",IFERROR(VLOOKUP(D52,'Parámetros'!$A$5:$E$104,4,FALSE),""))</f>
        <v/>
      </c>
      <c r="M52" s="19" t="n"/>
      <c r="N52" s="26" t="n"/>
      <c r="O52" s="15">
        <f>IF(COUNTA(A52:F52,I52,M52:N52)=0,"",IF(OR(A52="",B52="",C52="",D52="",E52="",F52="",I52="",M52="",N52=""),"Revisar datos",IF(COUNTIF('Parámetros'!$A$5:$A$104,D52)=0,"Revisar servicio",IF(N52="Cancelada","Sin aviso",IF(I52&gt;IFERROR(VLOOKUP(D52,'Parámetros'!$A$5:$E$104,5,FALSE),0),"Revisar capacidad",IF(AND(N52="Confirmada",E52&lt;TODAY()),"Comprobar fecha pasada","Sin aviso"))))))</f>
        <v/>
      </c>
    </row>
    <row r="53">
      <c r="A53" s="19" t="n"/>
      <c r="B53" s="19" t="n"/>
      <c r="C53" s="19" t="n"/>
      <c r="D53" s="19" t="n"/>
      <c r="E53" s="38" t="n"/>
      <c r="F53" s="39" t="n"/>
      <c r="G53" s="40">
        <f>IF(D53="","",IFERROR(VLOOKUP(D53,'Parámetros'!$A$5:$E$104,2,FALSE),""))</f>
        <v/>
      </c>
      <c r="H53" s="41">
        <f>IF(OR(F53="",G53=""),"",IFERROR(F53+G53/24,""))</f>
        <v/>
      </c>
      <c r="I53" s="42" t="n"/>
      <c r="J53" s="25">
        <f>IF(D53="","",IFERROR(VLOOKUP(D53,'Parámetros'!$A$5:$E$104,3,FALSE),""))</f>
        <v/>
      </c>
      <c r="K53" s="25">
        <f>IF(OR(I53="",J53=""),"",IFERROR(I53*J53,""))</f>
        <v/>
      </c>
      <c r="L53" s="13">
        <f>IF(D53="","",IFERROR(VLOOKUP(D53,'Parámetros'!$A$5:$E$104,4,FALSE),""))</f>
        <v/>
      </c>
      <c r="M53" s="19" t="n"/>
      <c r="N53" s="26" t="n"/>
      <c r="O53" s="13">
        <f>IF(COUNTA(A53:F53,I53,M53:N53)=0,"",IF(OR(A53="",B53="",C53="",D53="",E53="",F53="",I53="",M53="",N53=""),"Revisar datos",IF(COUNTIF('Parámetros'!$A$5:$A$104,D53)=0,"Revisar servicio",IF(N53="Cancelada","Sin aviso",IF(I53&gt;IFERROR(VLOOKUP(D53,'Parámetros'!$A$5:$E$104,5,FALSE),0),"Revisar capacidad",IF(AND(N53="Confirmada",E53&lt;TODAY()),"Comprobar fecha pasada","Sin aviso"))))))</f>
        <v/>
      </c>
    </row>
    <row r="54">
      <c r="A54" s="19" t="n"/>
      <c r="B54" s="19" t="n"/>
      <c r="C54" s="19" t="n"/>
      <c r="D54" s="19" t="n"/>
      <c r="E54" s="38" t="n"/>
      <c r="F54" s="39" t="n"/>
      <c r="G54" s="43">
        <f>IF(D54="","",IFERROR(VLOOKUP(D54,'Parámetros'!$A$5:$E$104,2,FALSE),""))</f>
        <v/>
      </c>
      <c r="H54" s="44">
        <f>IF(OR(F54="",G54=""),"",IFERROR(F54+G54/24,""))</f>
        <v/>
      </c>
      <c r="I54" s="42" t="n"/>
      <c r="J54" s="29">
        <f>IF(D54="","",IFERROR(VLOOKUP(D54,'Parámetros'!$A$5:$E$104,3,FALSE),""))</f>
        <v/>
      </c>
      <c r="K54" s="29">
        <f>IF(OR(I54="",J54=""),"",IFERROR(I54*J54,""))</f>
        <v/>
      </c>
      <c r="L54" s="15">
        <f>IF(D54="","",IFERROR(VLOOKUP(D54,'Parámetros'!$A$5:$E$104,4,FALSE),""))</f>
        <v/>
      </c>
      <c r="M54" s="19" t="n"/>
      <c r="N54" s="26" t="n"/>
      <c r="O54" s="15">
        <f>IF(COUNTA(A54:F54,I54,M54:N54)=0,"",IF(OR(A54="",B54="",C54="",D54="",E54="",F54="",I54="",M54="",N54=""),"Revisar datos",IF(COUNTIF('Parámetros'!$A$5:$A$104,D54)=0,"Revisar servicio",IF(N54="Cancelada","Sin aviso",IF(I54&gt;IFERROR(VLOOKUP(D54,'Parámetros'!$A$5:$E$104,5,FALSE),0),"Revisar capacidad",IF(AND(N54="Confirmada",E54&lt;TODAY()),"Comprobar fecha pasada","Sin aviso"))))))</f>
        <v/>
      </c>
    </row>
    <row r="55">
      <c r="A55" s="19" t="n"/>
      <c r="B55" s="19" t="n"/>
      <c r="C55" s="19" t="n"/>
      <c r="D55" s="19" t="n"/>
      <c r="E55" s="38" t="n"/>
      <c r="F55" s="39" t="n"/>
      <c r="G55" s="40">
        <f>IF(D55="","",IFERROR(VLOOKUP(D55,'Parámetros'!$A$5:$E$104,2,FALSE),""))</f>
        <v/>
      </c>
      <c r="H55" s="41">
        <f>IF(OR(F55="",G55=""),"",IFERROR(F55+G55/24,""))</f>
        <v/>
      </c>
      <c r="I55" s="42" t="n"/>
      <c r="J55" s="25">
        <f>IF(D55="","",IFERROR(VLOOKUP(D55,'Parámetros'!$A$5:$E$104,3,FALSE),""))</f>
        <v/>
      </c>
      <c r="K55" s="25">
        <f>IF(OR(I55="",J55=""),"",IFERROR(I55*J55,""))</f>
        <v/>
      </c>
      <c r="L55" s="13">
        <f>IF(D55="","",IFERROR(VLOOKUP(D55,'Parámetros'!$A$5:$E$104,4,FALSE),""))</f>
        <v/>
      </c>
      <c r="M55" s="19" t="n"/>
      <c r="N55" s="26" t="n"/>
      <c r="O55" s="13">
        <f>IF(COUNTA(A55:F55,I55,M55:N55)=0,"",IF(OR(A55="",B55="",C55="",D55="",E55="",F55="",I55="",M55="",N55=""),"Revisar datos",IF(COUNTIF('Parámetros'!$A$5:$A$104,D55)=0,"Revisar servicio",IF(N55="Cancelada","Sin aviso",IF(I55&gt;IFERROR(VLOOKUP(D55,'Parámetros'!$A$5:$E$104,5,FALSE),0),"Revisar capacidad",IF(AND(N55="Confirmada",E55&lt;TODAY()),"Comprobar fecha pasada","Sin aviso"))))))</f>
        <v/>
      </c>
    </row>
    <row r="56">
      <c r="A56" s="19" t="n"/>
      <c r="B56" s="19" t="n"/>
      <c r="C56" s="19" t="n"/>
      <c r="D56" s="19" t="n"/>
      <c r="E56" s="38" t="n"/>
      <c r="F56" s="39" t="n"/>
      <c r="G56" s="43">
        <f>IF(D56="","",IFERROR(VLOOKUP(D56,'Parámetros'!$A$5:$E$104,2,FALSE),""))</f>
        <v/>
      </c>
      <c r="H56" s="44">
        <f>IF(OR(F56="",G56=""),"",IFERROR(F56+G56/24,""))</f>
        <v/>
      </c>
      <c r="I56" s="42" t="n"/>
      <c r="J56" s="29">
        <f>IF(D56="","",IFERROR(VLOOKUP(D56,'Parámetros'!$A$5:$E$104,3,FALSE),""))</f>
        <v/>
      </c>
      <c r="K56" s="29">
        <f>IF(OR(I56="",J56=""),"",IFERROR(I56*J56,""))</f>
        <v/>
      </c>
      <c r="L56" s="15">
        <f>IF(D56="","",IFERROR(VLOOKUP(D56,'Parámetros'!$A$5:$E$104,4,FALSE),""))</f>
        <v/>
      </c>
      <c r="M56" s="19" t="n"/>
      <c r="N56" s="26" t="n"/>
      <c r="O56" s="15">
        <f>IF(COUNTA(A56:F56,I56,M56:N56)=0,"",IF(OR(A56="",B56="",C56="",D56="",E56="",F56="",I56="",M56="",N56=""),"Revisar datos",IF(COUNTIF('Parámetros'!$A$5:$A$104,D56)=0,"Revisar servicio",IF(N56="Cancelada","Sin aviso",IF(I56&gt;IFERROR(VLOOKUP(D56,'Parámetros'!$A$5:$E$104,5,FALSE),0),"Revisar capacidad",IF(AND(N56="Confirmada",E56&lt;TODAY()),"Comprobar fecha pasada","Sin aviso"))))))</f>
        <v/>
      </c>
    </row>
    <row r="57">
      <c r="A57" s="19" t="n"/>
      <c r="B57" s="19" t="n"/>
      <c r="C57" s="19" t="n"/>
      <c r="D57" s="19" t="n"/>
      <c r="E57" s="38" t="n"/>
      <c r="F57" s="39" t="n"/>
      <c r="G57" s="40">
        <f>IF(D57="","",IFERROR(VLOOKUP(D57,'Parámetros'!$A$5:$E$104,2,FALSE),""))</f>
        <v/>
      </c>
      <c r="H57" s="41">
        <f>IF(OR(F57="",G57=""),"",IFERROR(F57+G57/24,""))</f>
        <v/>
      </c>
      <c r="I57" s="42" t="n"/>
      <c r="J57" s="25">
        <f>IF(D57="","",IFERROR(VLOOKUP(D57,'Parámetros'!$A$5:$E$104,3,FALSE),""))</f>
        <v/>
      </c>
      <c r="K57" s="25">
        <f>IF(OR(I57="",J57=""),"",IFERROR(I57*J57,""))</f>
        <v/>
      </c>
      <c r="L57" s="13">
        <f>IF(D57="","",IFERROR(VLOOKUP(D57,'Parámetros'!$A$5:$E$104,4,FALSE),""))</f>
        <v/>
      </c>
      <c r="M57" s="19" t="n"/>
      <c r="N57" s="26" t="n"/>
      <c r="O57" s="13">
        <f>IF(COUNTA(A57:F57,I57,M57:N57)=0,"",IF(OR(A57="",B57="",C57="",D57="",E57="",F57="",I57="",M57="",N57=""),"Revisar datos",IF(COUNTIF('Parámetros'!$A$5:$A$104,D57)=0,"Revisar servicio",IF(N57="Cancelada","Sin aviso",IF(I57&gt;IFERROR(VLOOKUP(D57,'Parámetros'!$A$5:$E$104,5,FALSE),0),"Revisar capacidad",IF(AND(N57="Confirmada",E57&lt;TODAY()),"Comprobar fecha pasada","Sin aviso"))))))</f>
        <v/>
      </c>
    </row>
    <row r="58">
      <c r="A58" s="19" t="n"/>
      <c r="B58" s="19" t="n"/>
      <c r="C58" s="19" t="n"/>
      <c r="D58" s="19" t="n"/>
      <c r="E58" s="38" t="n"/>
      <c r="F58" s="39" t="n"/>
      <c r="G58" s="43">
        <f>IF(D58="","",IFERROR(VLOOKUP(D58,'Parámetros'!$A$5:$E$104,2,FALSE),""))</f>
        <v/>
      </c>
      <c r="H58" s="44">
        <f>IF(OR(F58="",G58=""),"",IFERROR(F58+G58/24,""))</f>
        <v/>
      </c>
      <c r="I58" s="42" t="n"/>
      <c r="J58" s="29">
        <f>IF(D58="","",IFERROR(VLOOKUP(D58,'Parámetros'!$A$5:$E$104,3,FALSE),""))</f>
        <v/>
      </c>
      <c r="K58" s="29">
        <f>IF(OR(I58="",J58=""),"",IFERROR(I58*J58,""))</f>
        <v/>
      </c>
      <c r="L58" s="15">
        <f>IF(D58="","",IFERROR(VLOOKUP(D58,'Parámetros'!$A$5:$E$104,4,FALSE),""))</f>
        <v/>
      </c>
      <c r="M58" s="19" t="n"/>
      <c r="N58" s="26" t="n"/>
      <c r="O58" s="15">
        <f>IF(COUNTA(A58:F58,I58,M58:N58)=0,"",IF(OR(A58="",B58="",C58="",D58="",E58="",F58="",I58="",M58="",N58=""),"Revisar datos",IF(COUNTIF('Parámetros'!$A$5:$A$104,D58)=0,"Revisar servicio",IF(N58="Cancelada","Sin aviso",IF(I58&gt;IFERROR(VLOOKUP(D58,'Parámetros'!$A$5:$E$104,5,FALSE),0),"Revisar capacidad",IF(AND(N58="Confirmada",E58&lt;TODAY()),"Comprobar fecha pasada","Sin aviso"))))))</f>
        <v/>
      </c>
    </row>
    <row r="59">
      <c r="A59" s="19" t="n"/>
      <c r="B59" s="19" t="n"/>
      <c r="C59" s="19" t="n"/>
      <c r="D59" s="19" t="n"/>
      <c r="E59" s="38" t="n"/>
      <c r="F59" s="39" t="n"/>
      <c r="G59" s="40">
        <f>IF(D59="","",IFERROR(VLOOKUP(D59,'Parámetros'!$A$5:$E$104,2,FALSE),""))</f>
        <v/>
      </c>
      <c r="H59" s="41">
        <f>IF(OR(F59="",G59=""),"",IFERROR(F59+G59/24,""))</f>
        <v/>
      </c>
      <c r="I59" s="42" t="n"/>
      <c r="J59" s="25">
        <f>IF(D59="","",IFERROR(VLOOKUP(D59,'Parámetros'!$A$5:$E$104,3,FALSE),""))</f>
        <v/>
      </c>
      <c r="K59" s="25">
        <f>IF(OR(I59="",J59=""),"",IFERROR(I59*J59,""))</f>
        <v/>
      </c>
      <c r="L59" s="13">
        <f>IF(D59="","",IFERROR(VLOOKUP(D59,'Parámetros'!$A$5:$E$104,4,FALSE),""))</f>
        <v/>
      </c>
      <c r="M59" s="19" t="n"/>
      <c r="N59" s="26" t="n"/>
      <c r="O59" s="13">
        <f>IF(COUNTA(A59:F59,I59,M59:N59)=0,"",IF(OR(A59="",B59="",C59="",D59="",E59="",F59="",I59="",M59="",N59=""),"Revisar datos",IF(COUNTIF('Parámetros'!$A$5:$A$104,D59)=0,"Revisar servicio",IF(N59="Cancelada","Sin aviso",IF(I59&gt;IFERROR(VLOOKUP(D59,'Parámetros'!$A$5:$E$104,5,FALSE),0),"Revisar capacidad",IF(AND(N59="Confirmada",E59&lt;TODAY()),"Comprobar fecha pasada","Sin aviso"))))))</f>
        <v/>
      </c>
    </row>
    <row r="60">
      <c r="A60" s="19" t="n"/>
      <c r="B60" s="19" t="n"/>
      <c r="C60" s="19" t="n"/>
      <c r="D60" s="19" t="n"/>
      <c r="E60" s="38" t="n"/>
      <c r="F60" s="39" t="n"/>
      <c r="G60" s="43">
        <f>IF(D60="","",IFERROR(VLOOKUP(D60,'Parámetros'!$A$5:$E$104,2,FALSE),""))</f>
        <v/>
      </c>
      <c r="H60" s="44">
        <f>IF(OR(F60="",G60=""),"",IFERROR(F60+G60/24,""))</f>
        <v/>
      </c>
      <c r="I60" s="42" t="n"/>
      <c r="J60" s="29">
        <f>IF(D60="","",IFERROR(VLOOKUP(D60,'Parámetros'!$A$5:$E$104,3,FALSE),""))</f>
        <v/>
      </c>
      <c r="K60" s="29">
        <f>IF(OR(I60="",J60=""),"",IFERROR(I60*J60,""))</f>
        <v/>
      </c>
      <c r="L60" s="15">
        <f>IF(D60="","",IFERROR(VLOOKUP(D60,'Parámetros'!$A$5:$E$104,4,FALSE),""))</f>
        <v/>
      </c>
      <c r="M60" s="19" t="n"/>
      <c r="N60" s="26" t="n"/>
      <c r="O60" s="15">
        <f>IF(COUNTA(A60:F60,I60,M60:N60)=0,"",IF(OR(A60="",B60="",C60="",D60="",E60="",F60="",I60="",M60="",N60=""),"Revisar datos",IF(COUNTIF('Parámetros'!$A$5:$A$104,D60)=0,"Revisar servicio",IF(N60="Cancelada","Sin aviso",IF(I60&gt;IFERROR(VLOOKUP(D60,'Parámetros'!$A$5:$E$104,5,FALSE),0),"Revisar capacidad",IF(AND(N60="Confirmada",E60&lt;TODAY()),"Comprobar fecha pasada","Sin aviso"))))))</f>
        <v/>
      </c>
    </row>
    <row r="61">
      <c r="A61" s="19" t="n"/>
      <c r="B61" s="19" t="n"/>
      <c r="C61" s="19" t="n"/>
      <c r="D61" s="19" t="n"/>
      <c r="E61" s="38" t="n"/>
      <c r="F61" s="39" t="n"/>
      <c r="G61" s="40">
        <f>IF(D61="","",IFERROR(VLOOKUP(D61,'Parámetros'!$A$5:$E$104,2,FALSE),""))</f>
        <v/>
      </c>
      <c r="H61" s="41">
        <f>IF(OR(F61="",G61=""),"",IFERROR(F61+G61/24,""))</f>
        <v/>
      </c>
      <c r="I61" s="42" t="n"/>
      <c r="J61" s="25">
        <f>IF(D61="","",IFERROR(VLOOKUP(D61,'Parámetros'!$A$5:$E$104,3,FALSE),""))</f>
        <v/>
      </c>
      <c r="K61" s="25">
        <f>IF(OR(I61="",J61=""),"",IFERROR(I61*J61,""))</f>
        <v/>
      </c>
      <c r="L61" s="13">
        <f>IF(D61="","",IFERROR(VLOOKUP(D61,'Parámetros'!$A$5:$E$104,4,FALSE),""))</f>
        <v/>
      </c>
      <c r="M61" s="19" t="n"/>
      <c r="N61" s="26" t="n"/>
      <c r="O61" s="13">
        <f>IF(COUNTA(A61:F61,I61,M61:N61)=0,"",IF(OR(A61="",B61="",C61="",D61="",E61="",F61="",I61="",M61="",N61=""),"Revisar datos",IF(COUNTIF('Parámetros'!$A$5:$A$104,D61)=0,"Revisar servicio",IF(N61="Cancelada","Sin aviso",IF(I61&gt;IFERROR(VLOOKUP(D61,'Parámetros'!$A$5:$E$104,5,FALSE),0),"Revisar capacidad",IF(AND(N61="Confirmada",E61&lt;TODAY()),"Comprobar fecha pasada","Sin aviso"))))))</f>
        <v/>
      </c>
    </row>
    <row r="62">
      <c r="A62" s="19" t="n"/>
      <c r="B62" s="19" t="n"/>
      <c r="C62" s="19" t="n"/>
      <c r="D62" s="19" t="n"/>
      <c r="E62" s="38" t="n"/>
      <c r="F62" s="39" t="n"/>
      <c r="G62" s="43">
        <f>IF(D62="","",IFERROR(VLOOKUP(D62,'Parámetros'!$A$5:$E$104,2,FALSE),""))</f>
        <v/>
      </c>
      <c r="H62" s="44">
        <f>IF(OR(F62="",G62=""),"",IFERROR(F62+G62/24,""))</f>
        <v/>
      </c>
      <c r="I62" s="42" t="n"/>
      <c r="J62" s="29">
        <f>IF(D62="","",IFERROR(VLOOKUP(D62,'Parámetros'!$A$5:$E$104,3,FALSE),""))</f>
        <v/>
      </c>
      <c r="K62" s="29">
        <f>IF(OR(I62="",J62=""),"",IFERROR(I62*J62,""))</f>
        <v/>
      </c>
      <c r="L62" s="15">
        <f>IF(D62="","",IFERROR(VLOOKUP(D62,'Parámetros'!$A$5:$E$104,4,FALSE),""))</f>
        <v/>
      </c>
      <c r="M62" s="19" t="n"/>
      <c r="N62" s="26" t="n"/>
      <c r="O62" s="15">
        <f>IF(COUNTA(A62:F62,I62,M62:N62)=0,"",IF(OR(A62="",B62="",C62="",D62="",E62="",F62="",I62="",M62="",N62=""),"Revisar datos",IF(COUNTIF('Parámetros'!$A$5:$A$104,D62)=0,"Revisar servicio",IF(N62="Cancelada","Sin aviso",IF(I62&gt;IFERROR(VLOOKUP(D62,'Parámetros'!$A$5:$E$104,5,FALSE),0),"Revisar capacidad",IF(AND(N62="Confirmada",E62&lt;TODAY()),"Comprobar fecha pasada","Sin aviso"))))))</f>
        <v/>
      </c>
    </row>
    <row r="63">
      <c r="A63" s="19" t="n"/>
      <c r="B63" s="19" t="n"/>
      <c r="C63" s="19" t="n"/>
      <c r="D63" s="19" t="n"/>
      <c r="E63" s="38" t="n"/>
      <c r="F63" s="39" t="n"/>
      <c r="G63" s="40">
        <f>IF(D63="","",IFERROR(VLOOKUP(D63,'Parámetros'!$A$5:$E$104,2,FALSE),""))</f>
        <v/>
      </c>
      <c r="H63" s="41">
        <f>IF(OR(F63="",G63=""),"",IFERROR(F63+G63/24,""))</f>
        <v/>
      </c>
      <c r="I63" s="42" t="n"/>
      <c r="J63" s="25">
        <f>IF(D63="","",IFERROR(VLOOKUP(D63,'Parámetros'!$A$5:$E$104,3,FALSE),""))</f>
        <v/>
      </c>
      <c r="K63" s="25">
        <f>IF(OR(I63="",J63=""),"",IFERROR(I63*J63,""))</f>
        <v/>
      </c>
      <c r="L63" s="13">
        <f>IF(D63="","",IFERROR(VLOOKUP(D63,'Parámetros'!$A$5:$E$104,4,FALSE),""))</f>
        <v/>
      </c>
      <c r="M63" s="19" t="n"/>
      <c r="N63" s="26" t="n"/>
      <c r="O63" s="13">
        <f>IF(COUNTA(A63:F63,I63,M63:N63)=0,"",IF(OR(A63="",B63="",C63="",D63="",E63="",F63="",I63="",M63="",N63=""),"Revisar datos",IF(COUNTIF('Parámetros'!$A$5:$A$104,D63)=0,"Revisar servicio",IF(N63="Cancelada","Sin aviso",IF(I63&gt;IFERROR(VLOOKUP(D63,'Parámetros'!$A$5:$E$104,5,FALSE),0),"Revisar capacidad",IF(AND(N63="Confirmada",E63&lt;TODAY()),"Comprobar fecha pasada","Sin aviso"))))))</f>
        <v/>
      </c>
    </row>
    <row r="64">
      <c r="A64" s="19" t="n"/>
      <c r="B64" s="19" t="n"/>
      <c r="C64" s="19" t="n"/>
      <c r="D64" s="19" t="n"/>
      <c r="E64" s="38" t="n"/>
      <c r="F64" s="39" t="n"/>
      <c r="G64" s="43">
        <f>IF(D64="","",IFERROR(VLOOKUP(D64,'Parámetros'!$A$5:$E$104,2,FALSE),""))</f>
        <v/>
      </c>
      <c r="H64" s="44">
        <f>IF(OR(F64="",G64=""),"",IFERROR(F64+G64/24,""))</f>
        <v/>
      </c>
      <c r="I64" s="42" t="n"/>
      <c r="J64" s="29">
        <f>IF(D64="","",IFERROR(VLOOKUP(D64,'Parámetros'!$A$5:$E$104,3,FALSE),""))</f>
        <v/>
      </c>
      <c r="K64" s="29">
        <f>IF(OR(I64="",J64=""),"",IFERROR(I64*J64,""))</f>
        <v/>
      </c>
      <c r="L64" s="15">
        <f>IF(D64="","",IFERROR(VLOOKUP(D64,'Parámetros'!$A$5:$E$104,4,FALSE),""))</f>
        <v/>
      </c>
      <c r="M64" s="19" t="n"/>
      <c r="N64" s="26" t="n"/>
      <c r="O64" s="15">
        <f>IF(COUNTA(A64:F64,I64,M64:N64)=0,"",IF(OR(A64="",B64="",C64="",D64="",E64="",F64="",I64="",M64="",N64=""),"Revisar datos",IF(COUNTIF('Parámetros'!$A$5:$A$104,D64)=0,"Revisar servicio",IF(N64="Cancelada","Sin aviso",IF(I64&gt;IFERROR(VLOOKUP(D64,'Parámetros'!$A$5:$E$104,5,FALSE),0),"Revisar capacidad",IF(AND(N64="Confirmada",E64&lt;TODAY()),"Comprobar fecha pasada","Sin aviso"))))))</f>
        <v/>
      </c>
    </row>
    <row r="65">
      <c r="A65" s="19" t="n"/>
      <c r="B65" s="19" t="n"/>
      <c r="C65" s="19" t="n"/>
      <c r="D65" s="19" t="n"/>
      <c r="E65" s="38" t="n"/>
      <c r="F65" s="39" t="n"/>
      <c r="G65" s="40">
        <f>IF(D65="","",IFERROR(VLOOKUP(D65,'Parámetros'!$A$5:$E$104,2,FALSE),""))</f>
        <v/>
      </c>
      <c r="H65" s="41">
        <f>IF(OR(F65="",G65=""),"",IFERROR(F65+G65/24,""))</f>
        <v/>
      </c>
      <c r="I65" s="42" t="n"/>
      <c r="J65" s="25">
        <f>IF(D65="","",IFERROR(VLOOKUP(D65,'Parámetros'!$A$5:$E$104,3,FALSE),""))</f>
        <v/>
      </c>
      <c r="K65" s="25">
        <f>IF(OR(I65="",J65=""),"",IFERROR(I65*J65,""))</f>
        <v/>
      </c>
      <c r="L65" s="13">
        <f>IF(D65="","",IFERROR(VLOOKUP(D65,'Parámetros'!$A$5:$E$104,4,FALSE),""))</f>
        <v/>
      </c>
      <c r="M65" s="19" t="n"/>
      <c r="N65" s="26" t="n"/>
      <c r="O65" s="13">
        <f>IF(COUNTA(A65:F65,I65,M65:N65)=0,"",IF(OR(A65="",B65="",C65="",D65="",E65="",F65="",I65="",M65="",N65=""),"Revisar datos",IF(COUNTIF('Parámetros'!$A$5:$A$104,D65)=0,"Revisar servicio",IF(N65="Cancelada","Sin aviso",IF(I65&gt;IFERROR(VLOOKUP(D65,'Parámetros'!$A$5:$E$104,5,FALSE),0),"Revisar capacidad",IF(AND(N65="Confirmada",E65&lt;TODAY()),"Comprobar fecha pasada","Sin aviso"))))))</f>
        <v/>
      </c>
    </row>
    <row r="66">
      <c r="A66" s="19" t="n"/>
      <c r="B66" s="19" t="n"/>
      <c r="C66" s="19" t="n"/>
      <c r="D66" s="19" t="n"/>
      <c r="E66" s="38" t="n"/>
      <c r="F66" s="39" t="n"/>
      <c r="G66" s="43">
        <f>IF(D66="","",IFERROR(VLOOKUP(D66,'Parámetros'!$A$5:$E$104,2,FALSE),""))</f>
        <v/>
      </c>
      <c r="H66" s="44">
        <f>IF(OR(F66="",G66=""),"",IFERROR(F66+G66/24,""))</f>
        <v/>
      </c>
      <c r="I66" s="42" t="n"/>
      <c r="J66" s="29">
        <f>IF(D66="","",IFERROR(VLOOKUP(D66,'Parámetros'!$A$5:$E$104,3,FALSE),""))</f>
        <v/>
      </c>
      <c r="K66" s="29">
        <f>IF(OR(I66="",J66=""),"",IFERROR(I66*J66,""))</f>
        <v/>
      </c>
      <c r="L66" s="15">
        <f>IF(D66="","",IFERROR(VLOOKUP(D66,'Parámetros'!$A$5:$E$104,4,FALSE),""))</f>
        <v/>
      </c>
      <c r="M66" s="19" t="n"/>
      <c r="N66" s="26" t="n"/>
      <c r="O66" s="15">
        <f>IF(COUNTA(A66:F66,I66,M66:N66)=0,"",IF(OR(A66="",B66="",C66="",D66="",E66="",F66="",I66="",M66="",N66=""),"Revisar datos",IF(COUNTIF('Parámetros'!$A$5:$A$104,D66)=0,"Revisar servicio",IF(N66="Cancelada","Sin aviso",IF(I66&gt;IFERROR(VLOOKUP(D66,'Parámetros'!$A$5:$E$104,5,FALSE),0),"Revisar capacidad",IF(AND(N66="Confirmada",E66&lt;TODAY()),"Comprobar fecha pasada","Sin aviso"))))))</f>
        <v/>
      </c>
    </row>
    <row r="67">
      <c r="A67" s="19" t="n"/>
      <c r="B67" s="19" t="n"/>
      <c r="C67" s="19" t="n"/>
      <c r="D67" s="19" t="n"/>
      <c r="E67" s="38" t="n"/>
      <c r="F67" s="39" t="n"/>
      <c r="G67" s="40">
        <f>IF(D67="","",IFERROR(VLOOKUP(D67,'Parámetros'!$A$5:$E$104,2,FALSE),""))</f>
        <v/>
      </c>
      <c r="H67" s="41">
        <f>IF(OR(F67="",G67=""),"",IFERROR(F67+G67/24,""))</f>
        <v/>
      </c>
      <c r="I67" s="42" t="n"/>
      <c r="J67" s="25">
        <f>IF(D67="","",IFERROR(VLOOKUP(D67,'Parámetros'!$A$5:$E$104,3,FALSE),""))</f>
        <v/>
      </c>
      <c r="K67" s="25">
        <f>IF(OR(I67="",J67=""),"",IFERROR(I67*J67,""))</f>
        <v/>
      </c>
      <c r="L67" s="13">
        <f>IF(D67="","",IFERROR(VLOOKUP(D67,'Parámetros'!$A$5:$E$104,4,FALSE),""))</f>
        <v/>
      </c>
      <c r="M67" s="19" t="n"/>
      <c r="N67" s="26" t="n"/>
      <c r="O67" s="13">
        <f>IF(COUNTA(A67:F67,I67,M67:N67)=0,"",IF(OR(A67="",B67="",C67="",D67="",E67="",F67="",I67="",M67="",N67=""),"Revisar datos",IF(COUNTIF('Parámetros'!$A$5:$A$104,D67)=0,"Revisar servicio",IF(N67="Cancelada","Sin aviso",IF(I67&gt;IFERROR(VLOOKUP(D67,'Parámetros'!$A$5:$E$104,5,FALSE),0),"Revisar capacidad",IF(AND(N67="Confirmada",E67&lt;TODAY()),"Comprobar fecha pasada","Sin aviso"))))))</f>
        <v/>
      </c>
    </row>
    <row r="68">
      <c r="A68" s="19" t="n"/>
      <c r="B68" s="19" t="n"/>
      <c r="C68" s="19" t="n"/>
      <c r="D68" s="19" t="n"/>
      <c r="E68" s="38" t="n"/>
      <c r="F68" s="39" t="n"/>
      <c r="G68" s="43">
        <f>IF(D68="","",IFERROR(VLOOKUP(D68,'Parámetros'!$A$5:$E$104,2,FALSE),""))</f>
        <v/>
      </c>
      <c r="H68" s="44">
        <f>IF(OR(F68="",G68=""),"",IFERROR(F68+G68/24,""))</f>
        <v/>
      </c>
      <c r="I68" s="42" t="n"/>
      <c r="J68" s="29">
        <f>IF(D68="","",IFERROR(VLOOKUP(D68,'Parámetros'!$A$5:$E$104,3,FALSE),""))</f>
        <v/>
      </c>
      <c r="K68" s="29">
        <f>IF(OR(I68="",J68=""),"",IFERROR(I68*J68,""))</f>
        <v/>
      </c>
      <c r="L68" s="15">
        <f>IF(D68="","",IFERROR(VLOOKUP(D68,'Parámetros'!$A$5:$E$104,4,FALSE),""))</f>
        <v/>
      </c>
      <c r="M68" s="19" t="n"/>
      <c r="N68" s="26" t="n"/>
      <c r="O68" s="15">
        <f>IF(COUNTA(A68:F68,I68,M68:N68)=0,"",IF(OR(A68="",B68="",C68="",D68="",E68="",F68="",I68="",M68="",N68=""),"Revisar datos",IF(COUNTIF('Parámetros'!$A$5:$A$104,D68)=0,"Revisar servicio",IF(N68="Cancelada","Sin aviso",IF(I68&gt;IFERROR(VLOOKUP(D68,'Parámetros'!$A$5:$E$104,5,FALSE),0),"Revisar capacidad",IF(AND(N68="Confirmada",E68&lt;TODAY()),"Comprobar fecha pasada","Sin aviso"))))))</f>
        <v/>
      </c>
    </row>
    <row r="69">
      <c r="A69" s="19" t="n"/>
      <c r="B69" s="19" t="n"/>
      <c r="C69" s="19" t="n"/>
      <c r="D69" s="19" t="n"/>
      <c r="E69" s="38" t="n"/>
      <c r="F69" s="39" t="n"/>
      <c r="G69" s="40">
        <f>IF(D69="","",IFERROR(VLOOKUP(D69,'Parámetros'!$A$5:$E$104,2,FALSE),""))</f>
        <v/>
      </c>
      <c r="H69" s="41">
        <f>IF(OR(F69="",G69=""),"",IFERROR(F69+G69/24,""))</f>
        <v/>
      </c>
      <c r="I69" s="42" t="n"/>
      <c r="J69" s="25">
        <f>IF(D69="","",IFERROR(VLOOKUP(D69,'Parámetros'!$A$5:$E$104,3,FALSE),""))</f>
        <v/>
      </c>
      <c r="K69" s="25">
        <f>IF(OR(I69="",J69=""),"",IFERROR(I69*J69,""))</f>
        <v/>
      </c>
      <c r="L69" s="13">
        <f>IF(D69="","",IFERROR(VLOOKUP(D69,'Parámetros'!$A$5:$E$104,4,FALSE),""))</f>
        <v/>
      </c>
      <c r="M69" s="19" t="n"/>
      <c r="N69" s="26" t="n"/>
      <c r="O69" s="13">
        <f>IF(COUNTA(A69:F69,I69,M69:N69)=0,"",IF(OR(A69="",B69="",C69="",D69="",E69="",F69="",I69="",M69="",N69=""),"Revisar datos",IF(COUNTIF('Parámetros'!$A$5:$A$104,D69)=0,"Revisar servicio",IF(N69="Cancelada","Sin aviso",IF(I69&gt;IFERROR(VLOOKUP(D69,'Parámetros'!$A$5:$E$104,5,FALSE),0),"Revisar capacidad",IF(AND(N69="Confirmada",E69&lt;TODAY()),"Comprobar fecha pasada","Sin aviso"))))))</f>
        <v/>
      </c>
    </row>
    <row r="70">
      <c r="A70" s="19" t="n"/>
      <c r="B70" s="19" t="n"/>
      <c r="C70" s="19" t="n"/>
      <c r="D70" s="19" t="n"/>
      <c r="E70" s="38" t="n"/>
      <c r="F70" s="39" t="n"/>
      <c r="G70" s="43">
        <f>IF(D70="","",IFERROR(VLOOKUP(D70,'Parámetros'!$A$5:$E$104,2,FALSE),""))</f>
        <v/>
      </c>
      <c r="H70" s="44">
        <f>IF(OR(F70="",G70=""),"",IFERROR(F70+G70/24,""))</f>
        <v/>
      </c>
      <c r="I70" s="42" t="n"/>
      <c r="J70" s="29">
        <f>IF(D70="","",IFERROR(VLOOKUP(D70,'Parámetros'!$A$5:$E$104,3,FALSE),""))</f>
        <v/>
      </c>
      <c r="K70" s="29">
        <f>IF(OR(I70="",J70=""),"",IFERROR(I70*J70,""))</f>
        <v/>
      </c>
      <c r="L70" s="15">
        <f>IF(D70="","",IFERROR(VLOOKUP(D70,'Parámetros'!$A$5:$E$104,4,FALSE),""))</f>
        <v/>
      </c>
      <c r="M70" s="19" t="n"/>
      <c r="N70" s="26" t="n"/>
      <c r="O70" s="15">
        <f>IF(COUNTA(A70:F70,I70,M70:N70)=0,"",IF(OR(A70="",B70="",C70="",D70="",E70="",F70="",I70="",M70="",N70=""),"Revisar datos",IF(COUNTIF('Parámetros'!$A$5:$A$104,D70)=0,"Revisar servicio",IF(N70="Cancelada","Sin aviso",IF(I70&gt;IFERROR(VLOOKUP(D70,'Parámetros'!$A$5:$E$104,5,FALSE),0),"Revisar capacidad",IF(AND(N70="Confirmada",E70&lt;TODAY()),"Comprobar fecha pasada","Sin aviso"))))))</f>
        <v/>
      </c>
    </row>
    <row r="71">
      <c r="A71" s="19" t="n"/>
      <c r="B71" s="19" t="n"/>
      <c r="C71" s="19" t="n"/>
      <c r="D71" s="19" t="n"/>
      <c r="E71" s="38" t="n"/>
      <c r="F71" s="39" t="n"/>
      <c r="G71" s="40">
        <f>IF(D71="","",IFERROR(VLOOKUP(D71,'Parámetros'!$A$5:$E$104,2,FALSE),""))</f>
        <v/>
      </c>
      <c r="H71" s="41">
        <f>IF(OR(F71="",G71=""),"",IFERROR(F71+G71/24,""))</f>
        <v/>
      </c>
      <c r="I71" s="42" t="n"/>
      <c r="J71" s="25">
        <f>IF(D71="","",IFERROR(VLOOKUP(D71,'Parámetros'!$A$5:$E$104,3,FALSE),""))</f>
        <v/>
      </c>
      <c r="K71" s="25">
        <f>IF(OR(I71="",J71=""),"",IFERROR(I71*J71,""))</f>
        <v/>
      </c>
      <c r="L71" s="13">
        <f>IF(D71="","",IFERROR(VLOOKUP(D71,'Parámetros'!$A$5:$E$104,4,FALSE),""))</f>
        <v/>
      </c>
      <c r="M71" s="19" t="n"/>
      <c r="N71" s="26" t="n"/>
      <c r="O71" s="13">
        <f>IF(COUNTA(A71:F71,I71,M71:N71)=0,"",IF(OR(A71="",B71="",C71="",D71="",E71="",F71="",I71="",M71="",N71=""),"Revisar datos",IF(COUNTIF('Parámetros'!$A$5:$A$104,D71)=0,"Revisar servicio",IF(N71="Cancelada","Sin aviso",IF(I71&gt;IFERROR(VLOOKUP(D71,'Parámetros'!$A$5:$E$104,5,FALSE),0),"Revisar capacidad",IF(AND(N71="Confirmada",E71&lt;TODAY()),"Comprobar fecha pasada","Sin aviso"))))))</f>
        <v/>
      </c>
    </row>
    <row r="72">
      <c r="A72" s="19" t="n"/>
      <c r="B72" s="19" t="n"/>
      <c r="C72" s="19" t="n"/>
      <c r="D72" s="19" t="n"/>
      <c r="E72" s="38" t="n"/>
      <c r="F72" s="39" t="n"/>
      <c r="G72" s="43">
        <f>IF(D72="","",IFERROR(VLOOKUP(D72,'Parámetros'!$A$5:$E$104,2,FALSE),""))</f>
        <v/>
      </c>
      <c r="H72" s="44">
        <f>IF(OR(F72="",G72=""),"",IFERROR(F72+G72/24,""))</f>
        <v/>
      </c>
      <c r="I72" s="42" t="n"/>
      <c r="J72" s="29">
        <f>IF(D72="","",IFERROR(VLOOKUP(D72,'Parámetros'!$A$5:$E$104,3,FALSE),""))</f>
        <v/>
      </c>
      <c r="K72" s="29">
        <f>IF(OR(I72="",J72=""),"",IFERROR(I72*J72,""))</f>
        <v/>
      </c>
      <c r="L72" s="15">
        <f>IF(D72="","",IFERROR(VLOOKUP(D72,'Parámetros'!$A$5:$E$104,4,FALSE),""))</f>
        <v/>
      </c>
      <c r="M72" s="19" t="n"/>
      <c r="N72" s="26" t="n"/>
      <c r="O72" s="15">
        <f>IF(COUNTA(A72:F72,I72,M72:N72)=0,"",IF(OR(A72="",B72="",C72="",D72="",E72="",F72="",I72="",M72="",N72=""),"Revisar datos",IF(COUNTIF('Parámetros'!$A$5:$A$104,D72)=0,"Revisar servicio",IF(N72="Cancelada","Sin aviso",IF(I72&gt;IFERROR(VLOOKUP(D72,'Parámetros'!$A$5:$E$104,5,FALSE),0),"Revisar capacidad",IF(AND(N72="Confirmada",E72&lt;TODAY()),"Comprobar fecha pasada","Sin aviso"))))))</f>
        <v/>
      </c>
    </row>
    <row r="73">
      <c r="A73" s="19" t="n"/>
      <c r="B73" s="19" t="n"/>
      <c r="C73" s="19" t="n"/>
      <c r="D73" s="19" t="n"/>
      <c r="E73" s="38" t="n"/>
      <c r="F73" s="39" t="n"/>
      <c r="G73" s="40">
        <f>IF(D73="","",IFERROR(VLOOKUP(D73,'Parámetros'!$A$5:$E$104,2,FALSE),""))</f>
        <v/>
      </c>
      <c r="H73" s="41">
        <f>IF(OR(F73="",G73=""),"",IFERROR(F73+G73/24,""))</f>
        <v/>
      </c>
      <c r="I73" s="42" t="n"/>
      <c r="J73" s="25">
        <f>IF(D73="","",IFERROR(VLOOKUP(D73,'Parámetros'!$A$5:$E$104,3,FALSE),""))</f>
        <v/>
      </c>
      <c r="K73" s="25">
        <f>IF(OR(I73="",J73=""),"",IFERROR(I73*J73,""))</f>
        <v/>
      </c>
      <c r="L73" s="13">
        <f>IF(D73="","",IFERROR(VLOOKUP(D73,'Parámetros'!$A$5:$E$104,4,FALSE),""))</f>
        <v/>
      </c>
      <c r="M73" s="19" t="n"/>
      <c r="N73" s="26" t="n"/>
      <c r="O73" s="13">
        <f>IF(COUNTA(A73:F73,I73,M73:N73)=0,"",IF(OR(A73="",B73="",C73="",D73="",E73="",F73="",I73="",M73="",N73=""),"Revisar datos",IF(COUNTIF('Parámetros'!$A$5:$A$104,D73)=0,"Revisar servicio",IF(N73="Cancelada","Sin aviso",IF(I73&gt;IFERROR(VLOOKUP(D73,'Parámetros'!$A$5:$E$104,5,FALSE),0),"Revisar capacidad",IF(AND(N73="Confirmada",E73&lt;TODAY()),"Comprobar fecha pasada","Sin aviso"))))))</f>
        <v/>
      </c>
    </row>
    <row r="74">
      <c r="A74" s="19" t="n"/>
      <c r="B74" s="19" t="n"/>
      <c r="C74" s="19" t="n"/>
      <c r="D74" s="19" t="n"/>
      <c r="E74" s="38" t="n"/>
      <c r="F74" s="39" t="n"/>
      <c r="G74" s="43">
        <f>IF(D74="","",IFERROR(VLOOKUP(D74,'Parámetros'!$A$5:$E$104,2,FALSE),""))</f>
        <v/>
      </c>
      <c r="H74" s="44">
        <f>IF(OR(F74="",G74=""),"",IFERROR(F74+G74/24,""))</f>
        <v/>
      </c>
      <c r="I74" s="42" t="n"/>
      <c r="J74" s="29">
        <f>IF(D74="","",IFERROR(VLOOKUP(D74,'Parámetros'!$A$5:$E$104,3,FALSE),""))</f>
        <v/>
      </c>
      <c r="K74" s="29">
        <f>IF(OR(I74="",J74=""),"",IFERROR(I74*J74,""))</f>
        <v/>
      </c>
      <c r="L74" s="15">
        <f>IF(D74="","",IFERROR(VLOOKUP(D74,'Parámetros'!$A$5:$E$104,4,FALSE),""))</f>
        <v/>
      </c>
      <c r="M74" s="19" t="n"/>
      <c r="N74" s="26" t="n"/>
      <c r="O74" s="15">
        <f>IF(COUNTA(A74:F74,I74,M74:N74)=0,"",IF(OR(A74="",B74="",C74="",D74="",E74="",F74="",I74="",M74="",N74=""),"Revisar datos",IF(COUNTIF('Parámetros'!$A$5:$A$104,D74)=0,"Revisar servicio",IF(N74="Cancelada","Sin aviso",IF(I74&gt;IFERROR(VLOOKUP(D74,'Parámetros'!$A$5:$E$104,5,FALSE),0),"Revisar capacidad",IF(AND(N74="Confirmada",E74&lt;TODAY()),"Comprobar fecha pasada","Sin aviso"))))))</f>
        <v/>
      </c>
    </row>
    <row r="75">
      <c r="A75" s="19" t="n"/>
      <c r="B75" s="19" t="n"/>
      <c r="C75" s="19" t="n"/>
      <c r="D75" s="19" t="n"/>
      <c r="E75" s="38" t="n"/>
      <c r="F75" s="39" t="n"/>
      <c r="G75" s="40">
        <f>IF(D75="","",IFERROR(VLOOKUP(D75,'Parámetros'!$A$5:$E$104,2,FALSE),""))</f>
        <v/>
      </c>
      <c r="H75" s="41">
        <f>IF(OR(F75="",G75=""),"",IFERROR(F75+G75/24,""))</f>
        <v/>
      </c>
      <c r="I75" s="42" t="n"/>
      <c r="J75" s="25">
        <f>IF(D75="","",IFERROR(VLOOKUP(D75,'Parámetros'!$A$5:$E$104,3,FALSE),""))</f>
        <v/>
      </c>
      <c r="K75" s="25">
        <f>IF(OR(I75="",J75=""),"",IFERROR(I75*J75,""))</f>
        <v/>
      </c>
      <c r="L75" s="13">
        <f>IF(D75="","",IFERROR(VLOOKUP(D75,'Parámetros'!$A$5:$E$104,4,FALSE),""))</f>
        <v/>
      </c>
      <c r="M75" s="19" t="n"/>
      <c r="N75" s="26" t="n"/>
      <c r="O75" s="13">
        <f>IF(COUNTA(A75:F75,I75,M75:N75)=0,"",IF(OR(A75="",B75="",C75="",D75="",E75="",F75="",I75="",M75="",N75=""),"Revisar datos",IF(COUNTIF('Parámetros'!$A$5:$A$104,D75)=0,"Revisar servicio",IF(N75="Cancelada","Sin aviso",IF(I75&gt;IFERROR(VLOOKUP(D75,'Parámetros'!$A$5:$E$104,5,FALSE),0),"Revisar capacidad",IF(AND(N75="Confirmada",E75&lt;TODAY()),"Comprobar fecha pasada","Sin aviso"))))))</f>
        <v/>
      </c>
    </row>
    <row r="76">
      <c r="A76" s="19" t="n"/>
      <c r="B76" s="19" t="n"/>
      <c r="C76" s="19" t="n"/>
      <c r="D76" s="19" t="n"/>
      <c r="E76" s="38" t="n"/>
      <c r="F76" s="39" t="n"/>
      <c r="G76" s="43">
        <f>IF(D76="","",IFERROR(VLOOKUP(D76,'Parámetros'!$A$5:$E$104,2,FALSE),""))</f>
        <v/>
      </c>
      <c r="H76" s="44">
        <f>IF(OR(F76="",G76=""),"",IFERROR(F76+G76/24,""))</f>
        <v/>
      </c>
      <c r="I76" s="42" t="n"/>
      <c r="J76" s="29">
        <f>IF(D76="","",IFERROR(VLOOKUP(D76,'Parámetros'!$A$5:$E$104,3,FALSE),""))</f>
        <v/>
      </c>
      <c r="K76" s="29">
        <f>IF(OR(I76="",J76=""),"",IFERROR(I76*J76,""))</f>
        <v/>
      </c>
      <c r="L76" s="15">
        <f>IF(D76="","",IFERROR(VLOOKUP(D76,'Parámetros'!$A$5:$E$104,4,FALSE),""))</f>
        <v/>
      </c>
      <c r="M76" s="19" t="n"/>
      <c r="N76" s="26" t="n"/>
      <c r="O76" s="15">
        <f>IF(COUNTA(A76:F76,I76,M76:N76)=0,"",IF(OR(A76="",B76="",C76="",D76="",E76="",F76="",I76="",M76="",N76=""),"Revisar datos",IF(COUNTIF('Parámetros'!$A$5:$A$104,D76)=0,"Revisar servicio",IF(N76="Cancelada","Sin aviso",IF(I76&gt;IFERROR(VLOOKUP(D76,'Parámetros'!$A$5:$E$104,5,FALSE),0),"Revisar capacidad",IF(AND(N76="Confirmada",E76&lt;TODAY()),"Comprobar fecha pasada","Sin aviso"))))))</f>
        <v/>
      </c>
    </row>
    <row r="77">
      <c r="A77" s="19" t="n"/>
      <c r="B77" s="19" t="n"/>
      <c r="C77" s="19" t="n"/>
      <c r="D77" s="19" t="n"/>
      <c r="E77" s="38" t="n"/>
      <c r="F77" s="39" t="n"/>
      <c r="G77" s="40">
        <f>IF(D77="","",IFERROR(VLOOKUP(D77,'Parámetros'!$A$5:$E$104,2,FALSE),""))</f>
        <v/>
      </c>
      <c r="H77" s="41">
        <f>IF(OR(F77="",G77=""),"",IFERROR(F77+G77/24,""))</f>
        <v/>
      </c>
      <c r="I77" s="42" t="n"/>
      <c r="J77" s="25">
        <f>IF(D77="","",IFERROR(VLOOKUP(D77,'Parámetros'!$A$5:$E$104,3,FALSE),""))</f>
        <v/>
      </c>
      <c r="K77" s="25">
        <f>IF(OR(I77="",J77=""),"",IFERROR(I77*J77,""))</f>
        <v/>
      </c>
      <c r="L77" s="13">
        <f>IF(D77="","",IFERROR(VLOOKUP(D77,'Parámetros'!$A$5:$E$104,4,FALSE),""))</f>
        <v/>
      </c>
      <c r="M77" s="19" t="n"/>
      <c r="N77" s="26" t="n"/>
      <c r="O77" s="13">
        <f>IF(COUNTA(A77:F77,I77,M77:N77)=0,"",IF(OR(A77="",B77="",C77="",D77="",E77="",F77="",I77="",M77="",N77=""),"Revisar datos",IF(COUNTIF('Parámetros'!$A$5:$A$104,D77)=0,"Revisar servicio",IF(N77="Cancelada","Sin aviso",IF(I77&gt;IFERROR(VLOOKUP(D77,'Parámetros'!$A$5:$E$104,5,FALSE),0),"Revisar capacidad",IF(AND(N77="Confirmada",E77&lt;TODAY()),"Comprobar fecha pasada","Sin aviso"))))))</f>
        <v/>
      </c>
    </row>
    <row r="78">
      <c r="A78" s="19" t="n"/>
      <c r="B78" s="19" t="n"/>
      <c r="C78" s="19" t="n"/>
      <c r="D78" s="19" t="n"/>
      <c r="E78" s="38" t="n"/>
      <c r="F78" s="39" t="n"/>
      <c r="G78" s="43">
        <f>IF(D78="","",IFERROR(VLOOKUP(D78,'Parámetros'!$A$5:$E$104,2,FALSE),""))</f>
        <v/>
      </c>
      <c r="H78" s="44">
        <f>IF(OR(F78="",G78=""),"",IFERROR(F78+G78/24,""))</f>
        <v/>
      </c>
      <c r="I78" s="42" t="n"/>
      <c r="J78" s="29">
        <f>IF(D78="","",IFERROR(VLOOKUP(D78,'Parámetros'!$A$5:$E$104,3,FALSE),""))</f>
        <v/>
      </c>
      <c r="K78" s="29">
        <f>IF(OR(I78="",J78=""),"",IFERROR(I78*J78,""))</f>
        <v/>
      </c>
      <c r="L78" s="15">
        <f>IF(D78="","",IFERROR(VLOOKUP(D78,'Parámetros'!$A$5:$E$104,4,FALSE),""))</f>
        <v/>
      </c>
      <c r="M78" s="19" t="n"/>
      <c r="N78" s="26" t="n"/>
      <c r="O78" s="15">
        <f>IF(COUNTA(A78:F78,I78,M78:N78)=0,"",IF(OR(A78="",B78="",C78="",D78="",E78="",F78="",I78="",M78="",N78=""),"Revisar datos",IF(COUNTIF('Parámetros'!$A$5:$A$104,D78)=0,"Revisar servicio",IF(N78="Cancelada","Sin aviso",IF(I78&gt;IFERROR(VLOOKUP(D78,'Parámetros'!$A$5:$E$104,5,FALSE),0),"Revisar capacidad",IF(AND(N78="Confirmada",E78&lt;TODAY()),"Comprobar fecha pasada","Sin aviso"))))))</f>
        <v/>
      </c>
    </row>
    <row r="79">
      <c r="A79" s="19" t="n"/>
      <c r="B79" s="19" t="n"/>
      <c r="C79" s="19" t="n"/>
      <c r="D79" s="19" t="n"/>
      <c r="E79" s="38" t="n"/>
      <c r="F79" s="39" t="n"/>
      <c r="G79" s="40">
        <f>IF(D79="","",IFERROR(VLOOKUP(D79,'Parámetros'!$A$5:$E$104,2,FALSE),""))</f>
        <v/>
      </c>
      <c r="H79" s="41">
        <f>IF(OR(F79="",G79=""),"",IFERROR(F79+G79/24,""))</f>
        <v/>
      </c>
      <c r="I79" s="42" t="n"/>
      <c r="J79" s="25">
        <f>IF(D79="","",IFERROR(VLOOKUP(D79,'Parámetros'!$A$5:$E$104,3,FALSE),""))</f>
        <v/>
      </c>
      <c r="K79" s="25">
        <f>IF(OR(I79="",J79=""),"",IFERROR(I79*J79,""))</f>
        <v/>
      </c>
      <c r="L79" s="13">
        <f>IF(D79="","",IFERROR(VLOOKUP(D79,'Parámetros'!$A$5:$E$104,4,FALSE),""))</f>
        <v/>
      </c>
      <c r="M79" s="19" t="n"/>
      <c r="N79" s="26" t="n"/>
      <c r="O79" s="13">
        <f>IF(COUNTA(A79:F79,I79,M79:N79)=0,"",IF(OR(A79="",B79="",C79="",D79="",E79="",F79="",I79="",M79="",N79=""),"Revisar datos",IF(COUNTIF('Parámetros'!$A$5:$A$104,D79)=0,"Revisar servicio",IF(N79="Cancelada","Sin aviso",IF(I79&gt;IFERROR(VLOOKUP(D79,'Parámetros'!$A$5:$E$104,5,FALSE),0),"Revisar capacidad",IF(AND(N79="Confirmada",E79&lt;TODAY()),"Comprobar fecha pasada","Sin aviso"))))))</f>
        <v/>
      </c>
    </row>
    <row r="80">
      <c r="A80" s="19" t="n"/>
      <c r="B80" s="19" t="n"/>
      <c r="C80" s="19" t="n"/>
      <c r="D80" s="19" t="n"/>
      <c r="E80" s="38" t="n"/>
      <c r="F80" s="39" t="n"/>
      <c r="G80" s="43">
        <f>IF(D80="","",IFERROR(VLOOKUP(D80,'Parámetros'!$A$5:$E$104,2,FALSE),""))</f>
        <v/>
      </c>
      <c r="H80" s="44">
        <f>IF(OR(F80="",G80=""),"",IFERROR(F80+G80/24,""))</f>
        <v/>
      </c>
      <c r="I80" s="42" t="n"/>
      <c r="J80" s="29">
        <f>IF(D80="","",IFERROR(VLOOKUP(D80,'Parámetros'!$A$5:$E$104,3,FALSE),""))</f>
        <v/>
      </c>
      <c r="K80" s="29">
        <f>IF(OR(I80="",J80=""),"",IFERROR(I80*J80,""))</f>
        <v/>
      </c>
      <c r="L80" s="15">
        <f>IF(D80="","",IFERROR(VLOOKUP(D80,'Parámetros'!$A$5:$E$104,4,FALSE),""))</f>
        <v/>
      </c>
      <c r="M80" s="19" t="n"/>
      <c r="N80" s="26" t="n"/>
      <c r="O80" s="15">
        <f>IF(COUNTA(A80:F80,I80,M80:N80)=0,"",IF(OR(A80="",B80="",C80="",D80="",E80="",F80="",I80="",M80="",N80=""),"Revisar datos",IF(COUNTIF('Parámetros'!$A$5:$A$104,D80)=0,"Revisar servicio",IF(N80="Cancelada","Sin aviso",IF(I80&gt;IFERROR(VLOOKUP(D80,'Parámetros'!$A$5:$E$104,5,FALSE),0),"Revisar capacidad",IF(AND(N80="Confirmada",E80&lt;TODAY()),"Comprobar fecha pasada","Sin aviso"))))))</f>
        <v/>
      </c>
    </row>
    <row r="81">
      <c r="A81" s="19" t="n"/>
      <c r="B81" s="19" t="n"/>
      <c r="C81" s="19" t="n"/>
      <c r="D81" s="19" t="n"/>
      <c r="E81" s="38" t="n"/>
      <c r="F81" s="39" t="n"/>
      <c r="G81" s="40">
        <f>IF(D81="","",IFERROR(VLOOKUP(D81,'Parámetros'!$A$5:$E$104,2,FALSE),""))</f>
        <v/>
      </c>
      <c r="H81" s="41">
        <f>IF(OR(F81="",G81=""),"",IFERROR(F81+G81/24,""))</f>
        <v/>
      </c>
      <c r="I81" s="42" t="n"/>
      <c r="J81" s="25">
        <f>IF(D81="","",IFERROR(VLOOKUP(D81,'Parámetros'!$A$5:$E$104,3,FALSE),""))</f>
        <v/>
      </c>
      <c r="K81" s="25">
        <f>IF(OR(I81="",J81=""),"",IFERROR(I81*J81,""))</f>
        <v/>
      </c>
      <c r="L81" s="13">
        <f>IF(D81="","",IFERROR(VLOOKUP(D81,'Parámetros'!$A$5:$E$104,4,FALSE),""))</f>
        <v/>
      </c>
      <c r="M81" s="19" t="n"/>
      <c r="N81" s="26" t="n"/>
      <c r="O81" s="13">
        <f>IF(COUNTA(A81:F81,I81,M81:N81)=0,"",IF(OR(A81="",B81="",C81="",D81="",E81="",F81="",I81="",M81="",N81=""),"Revisar datos",IF(COUNTIF('Parámetros'!$A$5:$A$104,D81)=0,"Revisar servicio",IF(N81="Cancelada","Sin aviso",IF(I81&gt;IFERROR(VLOOKUP(D81,'Parámetros'!$A$5:$E$104,5,FALSE),0),"Revisar capacidad",IF(AND(N81="Confirmada",E81&lt;TODAY()),"Comprobar fecha pasada","Sin aviso"))))))</f>
        <v/>
      </c>
    </row>
    <row r="82">
      <c r="A82" s="19" t="n"/>
      <c r="B82" s="19" t="n"/>
      <c r="C82" s="19" t="n"/>
      <c r="D82" s="19" t="n"/>
      <c r="E82" s="38" t="n"/>
      <c r="F82" s="39" t="n"/>
      <c r="G82" s="43">
        <f>IF(D82="","",IFERROR(VLOOKUP(D82,'Parámetros'!$A$5:$E$104,2,FALSE),""))</f>
        <v/>
      </c>
      <c r="H82" s="44">
        <f>IF(OR(F82="",G82=""),"",IFERROR(F82+G82/24,""))</f>
        <v/>
      </c>
      <c r="I82" s="42" t="n"/>
      <c r="J82" s="29">
        <f>IF(D82="","",IFERROR(VLOOKUP(D82,'Parámetros'!$A$5:$E$104,3,FALSE),""))</f>
        <v/>
      </c>
      <c r="K82" s="29">
        <f>IF(OR(I82="",J82=""),"",IFERROR(I82*J82,""))</f>
        <v/>
      </c>
      <c r="L82" s="15">
        <f>IF(D82="","",IFERROR(VLOOKUP(D82,'Parámetros'!$A$5:$E$104,4,FALSE),""))</f>
        <v/>
      </c>
      <c r="M82" s="19" t="n"/>
      <c r="N82" s="26" t="n"/>
      <c r="O82" s="15">
        <f>IF(COUNTA(A82:F82,I82,M82:N82)=0,"",IF(OR(A82="",B82="",C82="",D82="",E82="",F82="",I82="",M82="",N82=""),"Revisar datos",IF(COUNTIF('Parámetros'!$A$5:$A$104,D82)=0,"Revisar servicio",IF(N82="Cancelada","Sin aviso",IF(I82&gt;IFERROR(VLOOKUP(D82,'Parámetros'!$A$5:$E$104,5,FALSE),0),"Revisar capacidad",IF(AND(N82="Confirmada",E82&lt;TODAY()),"Comprobar fecha pasada","Sin aviso"))))))</f>
        <v/>
      </c>
    </row>
    <row r="83">
      <c r="A83" s="19" t="n"/>
      <c r="B83" s="19" t="n"/>
      <c r="C83" s="19" t="n"/>
      <c r="D83" s="19" t="n"/>
      <c r="E83" s="38" t="n"/>
      <c r="F83" s="39" t="n"/>
      <c r="G83" s="40">
        <f>IF(D83="","",IFERROR(VLOOKUP(D83,'Parámetros'!$A$5:$E$104,2,FALSE),""))</f>
        <v/>
      </c>
      <c r="H83" s="41">
        <f>IF(OR(F83="",G83=""),"",IFERROR(F83+G83/24,""))</f>
        <v/>
      </c>
      <c r="I83" s="42" t="n"/>
      <c r="J83" s="25">
        <f>IF(D83="","",IFERROR(VLOOKUP(D83,'Parámetros'!$A$5:$E$104,3,FALSE),""))</f>
        <v/>
      </c>
      <c r="K83" s="25">
        <f>IF(OR(I83="",J83=""),"",IFERROR(I83*J83,""))</f>
        <v/>
      </c>
      <c r="L83" s="13">
        <f>IF(D83="","",IFERROR(VLOOKUP(D83,'Parámetros'!$A$5:$E$104,4,FALSE),""))</f>
        <v/>
      </c>
      <c r="M83" s="19" t="n"/>
      <c r="N83" s="26" t="n"/>
      <c r="O83" s="13">
        <f>IF(COUNTA(A83:F83,I83,M83:N83)=0,"",IF(OR(A83="",B83="",C83="",D83="",E83="",F83="",I83="",M83="",N83=""),"Revisar datos",IF(COUNTIF('Parámetros'!$A$5:$A$104,D83)=0,"Revisar servicio",IF(N83="Cancelada","Sin aviso",IF(I83&gt;IFERROR(VLOOKUP(D83,'Parámetros'!$A$5:$E$104,5,FALSE),0),"Revisar capacidad",IF(AND(N83="Confirmada",E83&lt;TODAY()),"Comprobar fecha pasada","Sin aviso"))))))</f>
        <v/>
      </c>
    </row>
    <row r="84">
      <c r="A84" s="19" t="n"/>
      <c r="B84" s="19" t="n"/>
      <c r="C84" s="19" t="n"/>
      <c r="D84" s="19" t="n"/>
      <c r="E84" s="38" t="n"/>
      <c r="F84" s="39" t="n"/>
      <c r="G84" s="43">
        <f>IF(D84="","",IFERROR(VLOOKUP(D84,'Parámetros'!$A$5:$E$104,2,FALSE),""))</f>
        <v/>
      </c>
      <c r="H84" s="44">
        <f>IF(OR(F84="",G84=""),"",IFERROR(F84+G84/24,""))</f>
        <v/>
      </c>
      <c r="I84" s="42" t="n"/>
      <c r="J84" s="29">
        <f>IF(D84="","",IFERROR(VLOOKUP(D84,'Parámetros'!$A$5:$E$104,3,FALSE),""))</f>
        <v/>
      </c>
      <c r="K84" s="29">
        <f>IF(OR(I84="",J84=""),"",IFERROR(I84*J84,""))</f>
        <v/>
      </c>
      <c r="L84" s="15">
        <f>IF(D84="","",IFERROR(VLOOKUP(D84,'Parámetros'!$A$5:$E$104,4,FALSE),""))</f>
        <v/>
      </c>
      <c r="M84" s="19" t="n"/>
      <c r="N84" s="26" t="n"/>
      <c r="O84" s="15">
        <f>IF(COUNTA(A84:F84,I84,M84:N84)=0,"",IF(OR(A84="",B84="",C84="",D84="",E84="",F84="",I84="",M84="",N84=""),"Revisar datos",IF(COUNTIF('Parámetros'!$A$5:$A$104,D84)=0,"Revisar servicio",IF(N84="Cancelada","Sin aviso",IF(I84&gt;IFERROR(VLOOKUP(D84,'Parámetros'!$A$5:$E$104,5,FALSE),0),"Revisar capacidad",IF(AND(N84="Confirmada",E84&lt;TODAY()),"Comprobar fecha pasada","Sin aviso"))))))</f>
        <v/>
      </c>
    </row>
    <row r="85">
      <c r="A85" s="19" t="n"/>
      <c r="B85" s="19" t="n"/>
      <c r="C85" s="19" t="n"/>
      <c r="D85" s="19" t="n"/>
      <c r="E85" s="38" t="n"/>
      <c r="F85" s="39" t="n"/>
      <c r="G85" s="40">
        <f>IF(D85="","",IFERROR(VLOOKUP(D85,'Parámetros'!$A$5:$E$104,2,FALSE),""))</f>
        <v/>
      </c>
      <c r="H85" s="41">
        <f>IF(OR(F85="",G85=""),"",IFERROR(F85+G85/24,""))</f>
        <v/>
      </c>
      <c r="I85" s="42" t="n"/>
      <c r="J85" s="25">
        <f>IF(D85="","",IFERROR(VLOOKUP(D85,'Parámetros'!$A$5:$E$104,3,FALSE),""))</f>
        <v/>
      </c>
      <c r="K85" s="25">
        <f>IF(OR(I85="",J85=""),"",IFERROR(I85*J85,""))</f>
        <v/>
      </c>
      <c r="L85" s="13">
        <f>IF(D85="","",IFERROR(VLOOKUP(D85,'Parámetros'!$A$5:$E$104,4,FALSE),""))</f>
        <v/>
      </c>
      <c r="M85" s="19" t="n"/>
      <c r="N85" s="26" t="n"/>
      <c r="O85" s="13">
        <f>IF(COUNTA(A85:F85,I85,M85:N85)=0,"",IF(OR(A85="",B85="",C85="",D85="",E85="",F85="",I85="",M85="",N85=""),"Revisar datos",IF(COUNTIF('Parámetros'!$A$5:$A$104,D85)=0,"Revisar servicio",IF(N85="Cancelada","Sin aviso",IF(I85&gt;IFERROR(VLOOKUP(D85,'Parámetros'!$A$5:$E$104,5,FALSE),0),"Revisar capacidad",IF(AND(N85="Confirmada",E85&lt;TODAY()),"Comprobar fecha pasada","Sin aviso"))))))</f>
        <v/>
      </c>
    </row>
    <row r="86">
      <c r="A86" s="19" t="n"/>
      <c r="B86" s="19" t="n"/>
      <c r="C86" s="19" t="n"/>
      <c r="D86" s="19" t="n"/>
      <c r="E86" s="38" t="n"/>
      <c r="F86" s="39" t="n"/>
      <c r="G86" s="43">
        <f>IF(D86="","",IFERROR(VLOOKUP(D86,'Parámetros'!$A$5:$E$104,2,FALSE),""))</f>
        <v/>
      </c>
      <c r="H86" s="44">
        <f>IF(OR(F86="",G86=""),"",IFERROR(F86+G86/24,""))</f>
        <v/>
      </c>
      <c r="I86" s="42" t="n"/>
      <c r="J86" s="29">
        <f>IF(D86="","",IFERROR(VLOOKUP(D86,'Parámetros'!$A$5:$E$104,3,FALSE),""))</f>
        <v/>
      </c>
      <c r="K86" s="29">
        <f>IF(OR(I86="",J86=""),"",IFERROR(I86*J86,""))</f>
        <v/>
      </c>
      <c r="L86" s="15">
        <f>IF(D86="","",IFERROR(VLOOKUP(D86,'Parámetros'!$A$5:$E$104,4,FALSE),""))</f>
        <v/>
      </c>
      <c r="M86" s="19" t="n"/>
      <c r="N86" s="26" t="n"/>
      <c r="O86" s="15">
        <f>IF(COUNTA(A86:F86,I86,M86:N86)=0,"",IF(OR(A86="",B86="",C86="",D86="",E86="",F86="",I86="",M86="",N86=""),"Revisar datos",IF(COUNTIF('Parámetros'!$A$5:$A$104,D86)=0,"Revisar servicio",IF(N86="Cancelada","Sin aviso",IF(I86&gt;IFERROR(VLOOKUP(D86,'Parámetros'!$A$5:$E$104,5,FALSE),0),"Revisar capacidad",IF(AND(N86="Confirmada",E86&lt;TODAY()),"Comprobar fecha pasada","Sin aviso"))))))</f>
        <v/>
      </c>
    </row>
    <row r="87">
      <c r="A87" s="19" t="n"/>
      <c r="B87" s="19" t="n"/>
      <c r="C87" s="19" t="n"/>
      <c r="D87" s="19" t="n"/>
      <c r="E87" s="38" t="n"/>
      <c r="F87" s="39" t="n"/>
      <c r="G87" s="40">
        <f>IF(D87="","",IFERROR(VLOOKUP(D87,'Parámetros'!$A$5:$E$104,2,FALSE),""))</f>
        <v/>
      </c>
      <c r="H87" s="41">
        <f>IF(OR(F87="",G87=""),"",IFERROR(F87+G87/24,""))</f>
        <v/>
      </c>
      <c r="I87" s="42" t="n"/>
      <c r="J87" s="25">
        <f>IF(D87="","",IFERROR(VLOOKUP(D87,'Parámetros'!$A$5:$E$104,3,FALSE),""))</f>
        <v/>
      </c>
      <c r="K87" s="25">
        <f>IF(OR(I87="",J87=""),"",IFERROR(I87*J87,""))</f>
        <v/>
      </c>
      <c r="L87" s="13">
        <f>IF(D87="","",IFERROR(VLOOKUP(D87,'Parámetros'!$A$5:$E$104,4,FALSE),""))</f>
        <v/>
      </c>
      <c r="M87" s="19" t="n"/>
      <c r="N87" s="26" t="n"/>
      <c r="O87" s="13">
        <f>IF(COUNTA(A87:F87,I87,M87:N87)=0,"",IF(OR(A87="",B87="",C87="",D87="",E87="",F87="",I87="",M87="",N87=""),"Revisar datos",IF(COUNTIF('Parámetros'!$A$5:$A$104,D87)=0,"Revisar servicio",IF(N87="Cancelada","Sin aviso",IF(I87&gt;IFERROR(VLOOKUP(D87,'Parámetros'!$A$5:$E$104,5,FALSE),0),"Revisar capacidad",IF(AND(N87="Confirmada",E87&lt;TODAY()),"Comprobar fecha pasada","Sin aviso"))))))</f>
        <v/>
      </c>
    </row>
    <row r="88">
      <c r="A88" s="19" t="n"/>
      <c r="B88" s="19" t="n"/>
      <c r="C88" s="19" t="n"/>
      <c r="D88" s="19" t="n"/>
      <c r="E88" s="38" t="n"/>
      <c r="F88" s="39" t="n"/>
      <c r="G88" s="43">
        <f>IF(D88="","",IFERROR(VLOOKUP(D88,'Parámetros'!$A$5:$E$104,2,FALSE),""))</f>
        <v/>
      </c>
      <c r="H88" s="44">
        <f>IF(OR(F88="",G88=""),"",IFERROR(F88+G88/24,""))</f>
        <v/>
      </c>
      <c r="I88" s="42" t="n"/>
      <c r="J88" s="29">
        <f>IF(D88="","",IFERROR(VLOOKUP(D88,'Parámetros'!$A$5:$E$104,3,FALSE),""))</f>
        <v/>
      </c>
      <c r="K88" s="29">
        <f>IF(OR(I88="",J88=""),"",IFERROR(I88*J88,""))</f>
        <v/>
      </c>
      <c r="L88" s="15">
        <f>IF(D88="","",IFERROR(VLOOKUP(D88,'Parámetros'!$A$5:$E$104,4,FALSE),""))</f>
        <v/>
      </c>
      <c r="M88" s="19" t="n"/>
      <c r="N88" s="26" t="n"/>
      <c r="O88" s="15">
        <f>IF(COUNTA(A88:F88,I88,M88:N88)=0,"",IF(OR(A88="",B88="",C88="",D88="",E88="",F88="",I88="",M88="",N88=""),"Revisar datos",IF(COUNTIF('Parámetros'!$A$5:$A$104,D88)=0,"Revisar servicio",IF(N88="Cancelada","Sin aviso",IF(I88&gt;IFERROR(VLOOKUP(D88,'Parámetros'!$A$5:$E$104,5,FALSE),0),"Revisar capacidad",IF(AND(N88="Confirmada",E88&lt;TODAY()),"Comprobar fecha pasada","Sin aviso"))))))</f>
        <v/>
      </c>
    </row>
    <row r="89">
      <c r="A89" s="19" t="n"/>
      <c r="B89" s="19" t="n"/>
      <c r="C89" s="19" t="n"/>
      <c r="D89" s="19" t="n"/>
      <c r="E89" s="38" t="n"/>
      <c r="F89" s="39" t="n"/>
      <c r="G89" s="40">
        <f>IF(D89="","",IFERROR(VLOOKUP(D89,'Parámetros'!$A$5:$E$104,2,FALSE),""))</f>
        <v/>
      </c>
      <c r="H89" s="41">
        <f>IF(OR(F89="",G89=""),"",IFERROR(F89+G89/24,""))</f>
        <v/>
      </c>
      <c r="I89" s="42" t="n"/>
      <c r="J89" s="25">
        <f>IF(D89="","",IFERROR(VLOOKUP(D89,'Parámetros'!$A$5:$E$104,3,FALSE),""))</f>
        <v/>
      </c>
      <c r="K89" s="25">
        <f>IF(OR(I89="",J89=""),"",IFERROR(I89*J89,""))</f>
        <v/>
      </c>
      <c r="L89" s="13">
        <f>IF(D89="","",IFERROR(VLOOKUP(D89,'Parámetros'!$A$5:$E$104,4,FALSE),""))</f>
        <v/>
      </c>
      <c r="M89" s="19" t="n"/>
      <c r="N89" s="26" t="n"/>
      <c r="O89" s="13">
        <f>IF(COUNTA(A89:F89,I89,M89:N89)=0,"",IF(OR(A89="",B89="",C89="",D89="",E89="",F89="",I89="",M89="",N89=""),"Revisar datos",IF(COUNTIF('Parámetros'!$A$5:$A$104,D89)=0,"Revisar servicio",IF(N89="Cancelada","Sin aviso",IF(I89&gt;IFERROR(VLOOKUP(D89,'Parámetros'!$A$5:$E$104,5,FALSE),0),"Revisar capacidad",IF(AND(N89="Confirmada",E89&lt;TODAY()),"Comprobar fecha pasada","Sin aviso"))))))</f>
        <v/>
      </c>
    </row>
    <row r="90">
      <c r="A90" s="19" t="n"/>
      <c r="B90" s="19" t="n"/>
      <c r="C90" s="19" t="n"/>
      <c r="D90" s="19" t="n"/>
      <c r="E90" s="38" t="n"/>
      <c r="F90" s="39" t="n"/>
      <c r="G90" s="43">
        <f>IF(D90="","",IFERROR(VLOOKUP(D90,'Parámetros'!$A$5:$E$104,2,FALSE),""))</f>
        <v/>
      </c>
      <c r="H90" s="44">
        <f>IF(OR(F90="",G90=""),"",IFERROR(F90+G90/24,""))</f>
        <v/>
      </c>
      <c r="I90" s="42" t="n"/>
      <c r="J90" s="29">
        <f>IF(D90="","",IFERROR(VLOOKUP(D90,'Parámetros'!$A$5:$E$104,3,FALSE),""))</f>
        <v/>
      </c>
      <c r="K90" s="29">
        <f>IF(OR(I90="",J90=""),"",IFERROR(I90*J90,""))</f>
        <v/>
      </c>
      <c r="L90" s="15">
        <f>IF(D90="","",IFERROR(VLOOKUP(D90,'Parámetros'!$A$5:$E$104,4,FALSE),""))</f>
        <v/>
      </c>
      <c r="M90" s="19" t="n"/>
      <c r="N90" s="26" t="n"/>
      <c r="O90" s="15">
        <f>IF(COUNTA(A90:F90,I90,M90:N90)=0,"",IF(OR(A90="",B90="",C90="",D90="",E90="",F90="",I90="",M90="",N90=""),"Revisar datos",IF(COUNTIF('Parámetros'!$A$5:$A$104,D90)=0,"Revisar servicio",IF(N90="Cancelada","Sin aviso",IF(I90&gt;IFERROR(VLOOKUP(D90,'Parámetros'!$A$5:$E$104,5,FALSE),0),"Revisar capacidad",IF(AND(N90="Confirmada",E90&lt;TODAY()),"Comprobar fecha pasada","Sin aviso"))))))</f>
        <v/>
      </c>
    </row>
    <row r="91">
      <c r="A91" s="19" t="n"/>
      <c r="B91" s="19" t="n"/>
      <c r="C91" s="19" t="n"/>
      <c r="D91" s="19" t="n"/>
      <c r="E91" s="38" t="n"/>
      <c r="F91" s="39" t="n"/>
      <c r="G91" s="40">
        <f>IF(D91="","",IFERROR(VLOOKUP(D91,'Parámetros'!$A$5:$E$104,2,FALSE),""))</f>
        <v/>
      </c>
      <c r="H91" s="41">
        <f>IF(OR(F91="",G91=""),"",IFERROR(F91+G91/24,""))</f>
        <v/>
      </c>
      <c r="I91" s="42" t="n"/>
      <c r="J91" s="25">
        <f>IF(D91="","",IFERROR(VLOOKUP(D91,'Parámetros'!$A$5:$E$104,3,FALSE),""))</f>
        <v/>
      </c>
      <c r="K91" s="25">
        <f>IF(OR(I91="",J91=""),"",IFERROR(I91*J91,""))</f>
        <v/>
      </c>
      <c r="L91" s="13">
        <f>IF(D91="","",IFERROR(VLOOKUP(D91,'Parámetros'!$A$5:$E$104,4,FALSE),""))</f>
        <v/>
      </c>
      <c r="M91" s="19" t="n"/>
      <c r="N91" s="26" t="n"/>
      <c r="O91" s="13">
        <f>IF(COUNTA(A91:F91,I91,M91:N91)=0,"",IF(OR(A91="",B91="",C91="",D91="",E91="",F91="",I91="",M91="",N91=""),"Revisar datos",IF(COUNTIF('Parámetros'!$A$5:$A$104,D91)=0,"Revisar servicio",IF(N91="Cancelada","Sin aviso",IF(I91&gt;IFERROR(VLOOKUP(D91,'Parámetros'!$A$5:$E$104,5,FALSE),0),"Revisar capacidad",IF(AND(N91="Confirmada",E91&lt;TODAY()),"Comprobar fecha pasada","Sin aviso"))))))</f>
        <v/>
      </c>
    </row>
    <row r="92">
      <c r="A92" s="19" t="n"/>
      <c r="B92" s="19" t="n"/>
      <c r="C92" s="19" t="n"/>
      <c r="D92" s="19" t="n"/>
      <c r="E92" s="38" t="n"/>
      <c r="F92" s="39" t="n"/>
      <c r="G92" s="43">
        <f>IF(D92="","",IFERROR(VLOOKUP(D92,'Parámetros'!$A$5:$E$104,2,FALSE),""))</f>
        <v/>
      </c>
      <c r="H92" s="44">
        <f>IF(OR(F92="",G92=""),"",IFERROR(F92+G92/24,""))</f>
        <v/>
      </c>
      <c r="I92" s="42" t="n"/>
      <c r="J92" s="29">
        <f>IF(D92="","",IFERROR(VLOOKUP(D92,'Parámetros'!$A$5:$E$104,3,FALSE),""))</f>
        <v/>
      </c>
      <c r="K92" s="29">
        <f>IF(OR(I92="",J92=""),"",IFERROR(I92*J92,""))</f>
        <v/>
      </c>
      <c r="L92" s="15">
        <f>IF(D92="","",IFERROR(VLOOKUP(D92,'Parámetros'!$A$5:$E$104,4,FALSE),""))</f>
        <v/>
      </c>
      <c r="M92" s="19" t="n"/>
      <c r="N92" s="26" t="n"/>
      <c r="O92" s="15">
        <f>IF(COUNTA(A92:F92,I92,M92:N92)=0,"",IF(OR(A92="",B92="",C92="",D92="",E92="",F92="",I92="",M92="",N92=""),"Revisar datos",IF(COUNTIF('Parámetros'!$A$5:$A$104,D92)=0,"Revisar servicio",IF(N92="Cancelada","Sin aviso",IF(I92&gt;IFERROR(VLOOKUP(D92,'Parámetros'!$A$5:$E$104,5,FALSE),0),"Revisar capacidad",IF(AND(N92="Confirmada",E92&lt;TODAY()),"Comprobar fecha pasada","Sin aviso"))))))</f>
        <v/>
      </c>
    </row>
    <row r="93">
      <c r="A93" s="19" t="n"/>
      <c r="B93" s="19" t="n"/>
      <c r="C93" s="19" t="n"/>
      <c r="D93" s="19" t="n"/>
      <c r="E93" s="38" t="n"/>
      <c r="F93" s="39" t="n"/>
      <c r="G93" s="40">
        <f>IF(D93="","",IFERROR(VLOOKUP(D93,'Parámetros'!$A$5:$E$104,2,FALSE),""))</f>
        <v/>
      </c>
      <c r="H93" s="41">
        <f>IF(OR(F93="",G93=""),"",IFERROR(F93+G93/24,""))</f>
        <v/>
      </c>
      <c r="I93" s="42" t="n"/>
      <c r="J93" s="25">
        <f>IF(D93="","",IFERROR(VLOOKUP(D93,'Parámetros'!$A$5:$E$104,3,FALSE),""))</f>
        <v/>
      </c>
      <c r="K93" s="25">
        <f>IF(OR(I93="",J93=""),"",IFERROR(I93*J93,""))</f>
        <v/>
      </c>
      <c r="L93" s="13">
        <f>IF(D93="","",IFERROR(VLOOKUP(D93,'Parámetros'!$A$5:$E$104,4,FALSE),""))</f>
        <v/>
      </c>
      <c r="M93" s="19" t="n"/>
      <c r="N93" s="26" t="n"/>
      <c r="O93" s="13">
        <f>IF(COUNTA(A93:F93,I93,M93:N93)=0,"",IF(OR(A93="",B93="",C93="",D93="",E93="",F93="",I93="",M93="",N93=""),"Revisar datos",IF(COUNTIF('Parámetros'!$A$5:$A$104,D93)=0,"Revisar servicio",IF(N93="Cancelada","Sin aviso",IF(I93&gt;IFERROR(VLOOKUP(D93,'Parámetros'!$A$5:$E$104,5,FALSE),0),"Revisar capacidad",IF(AND(N93="Confirmada",E93&lt;TODAY()),"Comprobar fecha pasada","Sin aviso"))))))</f>
        <v/>
      </c>
    </row>
    <row r="94">
      <c r="A94" s="19" t="n"/>
      <c r="B94" s="19" t="n"/>
      <c r="C94" s="19" t="n"/>
      <c r="D94" s="19" t="n"/>
      <c r="E94" s="38" t="n"/>
      <c r="F94" s="39" t="n"/>
      <c r="G94" s="43">
        <f>IF(D94="","",IFERROR(VLOOKUP(D94,'Parámetros'!$A$5:$E$104,2,FALSE),""))</f>
        <v/>
      </c>
      <c r="H94" s="44">
        <f>IF(OR(F94="",G94=""),"",IFERROR(F94+G94/24,""))</f>
        <v/>
      </c>
      <c r="I94" s="42" t="n"/>
      <c r="J94" s="29">
        <f>IF(D94="","",IFERROR(VLOOKUP(D94,'Parámetros'!$A$5:$E$104,3,FALSE),""))</f>
        <v/>
      </c>
      <c r="K94" s="29">
        <f>IF(OR(I94="",J94=""),"",IFERROR(I94*J94,""))</f>
        <v/>
      </c>
      <c r="L94" s="15">
        <f>IF(D94="","",IFERROR(VLOOKUP(D94,'Parámetros'!$A$5:$E$104,4,FALSE),""))</f>
        <v/>
      </c>
      <c r="M94" s="19" t="n"/>
      <c r="N94" s="26" t="n"/>
      <c r="O94" s="15">
        <f>IF(COUNTA(A94:F94,I94,M94:N94)=0,"",IF(OR(A94="",B94="",C94="",D94="",E94="",F94="",I94="",M94="",N94=""),"Revisar datos",IF(COUNTIF('Parámetros'!$A$5:$A$104,D94)=0,"Revisar servicio",IF(N94="Cancelada","Sin aviso",IF(I94&gt;IFERROR(VLOOKUP(D94,'Parámetros'!$A$5:$E$104,5,FALSE),0),"Revisar capacidad",IF(AND(N94="Confirmada",E94&lt;TODAY()),"Comprobar fecha pasada","Sin aviso"))))))</f>
        <v/>
      </c>
    </row>
    <row r="95">
      <c r="A95" s="19" t="n"/>
      <c r="B95" s="19" t="n"/>
      <c r="C95" s="19" t="n"/>
      <c r="D95" s="19" t="n"/>
      <c r="E95" s="38" t="n"/>
      <c r="F95" s="39" t="n"/>
      <c r="G95" s="40">
        <f>IF(D95="","",IFERROR(VLOOKUP(D95,'Parámetros'!$A$5:$E$104,2,FALSE),""))</f>
        <v/>
      </c>
      <c r="H95" s="41">
        <f>IF(OR(F95="",G95=""),"",IFERROR(F95+G95/24,""))</f>
        <v/>
      </c>
      <c r="I95" s="42" t="n"/>
      <c r="J95" s="25">
        <f>IF(D95="","",IFERROR(VLOOKUP(D95,'Parámetros'!$A$5:$E$104,3,FALSE),""))</f>
        <v/>
      </c>
      <c r="K95" s="25">
        <f>IF(OR(I95="",J95=""),"",IFERROR(I95*J95,""))</f>
        <v/>
      </c>
      <c r="L95" s="13">
        <f>IF(D95="","",IFERROR(VLOOKUP(D95,'Parámetros'!$A$5:$E$104,4,FALSE),""))</f>
        <v/>
      </c>
      <c r="M95" s="19" t="n"/>
      <c r="N95" s="26" t="n"/>
      <c r="O95" s="13">
        <f>IF(COUNTA(A95:F95,I95,M95:N95)=0,"",IF(OR(A95="",B95="",C95="",D95="",E95="",F95="",I95="",M95="",N95=""),"Revisar datos",IF(COUNTIF('Parámetros'!$A$5:$A$104,D95)=0,"Revisar servicio",IF(N95="Cancelada","Sin aviso",IF(I95&gt;IFERROR(VLOOKUP(D95,'Parámetros'!$A$5:$E$104,5,FALSE),0),"Revisar capacidad",IF(AND(N95="Confirmada",E95&lt;TODAY()),"Comprobar fecha pasada","Sin aviso"))))))</f>
        <v/>
      </c>
    </row>
    <row r="96">
      <c r="A96" s="19" t="n"/>
      <c r="B96" s="19" t="n"/>
      <c r="C96" s="19" t="n"/>
      <c r="D96" s="19" t="n"/>
      <c r="E96" s="38" t="n"/>
      <c r="F96" s="39" t="n"/>
      <c r="G96" s="43">
        <f>IF(D96="","",IFERROR(VLOOKUP(D96,'Parámetros'!$A$5:$E$104,2,FALSE),""))</f>
        <v/>
      </c>
      <c r="H96" s="44">
        <f>IF(OR(F96="",G96=""),"",IFERROR(F96+G96/24,""))</f>
        <v/>
      </c>
      <c r="I96" s="42" t="n"/>
      <c r="J96" s="29">
        <f>IF(D96="","",IFERROR(VLOOKUP(D96,'Parámetros'!$A$5:$E$104,3,FALSE),""))</f>
        <v/>
      </c>
      <c r="K96" s="29">
        <f>IF(OR(I96="",J96=""),"",IFERROR(I96*J96,""))</f>
        <v/>
      </c>
      <c r="L96" s="15">
        <f>IF(D96="","",IFERROR(VLOOKUP(D96,'Parámetros'!$A$5:$E$104,4,FALSE),""))</f>
        <v/>
      </c>
      <c r="M96" s="19" t="n"/>
      <c r="N96" s="26" t="n"/>
      <c r="O96" s="15">
        <f>IF(COUNTA(A96:F96,I96,M96:N96)=0,"",IF(OR(A96="",B96="",C96="",D96="",E96="",F96="",I96="",M96="",N96=""),"Revisar datos",IF(COUNTIF('Parámetros'!$A$5:$A$104,D96)=0,"Revisar servicio",IF(N96="Cancelada","Sin aviso",IF(I96&gt;IFERROR(VLOOKUP(D96,'Parámetros'!$A$5:$E$104,5,FALSE),0),"Revisar capacidad",IF(AND(N96="Confirmada",E96&lt;TODAY()),"Comprobar fecha pasada","Sin aviso"))))))</f>
        <v/>
      </c>
    </row>
    <row r="97">
      <c r="A97" s="19" t="n"/>
      <c r="B97" s="19" t="n"/>
      <c r="C97" s="19" t="n"/>
      <c r="D97" s="19" t="n"/>
      <c r="E97" s="38" t="n"/>
      <c r="F97" s="39" t="n"/>
      <c r="G97" s="40">
        <f>IF(D97="","",IFERROR(VLOOKUP(D97,'Parámetros'!$A$5:$E$104,2,FALSE),""))</f>
        <v/>
      </c>
      <c r="H97" s="41">
        <f>IF(OR(F97="",G97=""),"",IFERROR(F97+G97/24,""))</f>
        <v/>
      </c>
      <c r="I97" s="42" t="n"/>
      <c r="J97" s="25">
        <f>IF(D97="","",IFERROR(VLOOKUP(D97,'Parámetros'!$A$5:$E$104,3,FALSE),""))</f>
        <v/>
      </c>
      <c r="K97" s="25">
        <f>IF(OR(I97="",J97=""),"",IFERROR(I97*J97,""))</f>
        <v/>
      </c>
      <c r="L97" s="13">
        <f>IF(D97="","",IFERROR(VLOOKUP(D97,'Parámetros'!$A$5:$E$104,4,FALSE),""))</f>
        <v/>
      </c>
      <c r="M97" s="19" t="n"/>
      <c r="N97" s="26" t="n"/>
      <c r="O97" s="13">
        <f>IF(COUNTA(A97:F97,I97,M97:N97)=0,"",IF(OR(A97="",B97="",C97="",D97="",E97="",F97="",I97="",M97="",N97=""),"Revisar datos",IF(COUNTIF('Parámetros'!$A$5:$A$104,D97)=0,"Revisar servicio",IF(N97="Cancelada","Sin aviso",IF(I97&gt;IFERROR(VLOOKUP(D97,'Parámetros'!$A$5:$E$104,5,FALSE),0),"Revisar capacidad",IF(AND(N97="Confirmada",E97&lt;TODAY()),"Comprobar fecha pasada","Sin aviso"))))))</f>
        <v/>
      </c>
    </row>
    <row r="98">
      <c r="A98" s="19" t="n"/>
      <c r="B98" s="19" t="n"/>
      <c r="C98" s="19" t="n"/>
      <c r="D98" s="19" t="n"/>
      <c r="E98" s="38" t="n"/>
      <c r="F98" s="39" t="n"/>
      <c r="G98" s="43">
        <f>IF(D98="","",IFERROR(VLOOKUP(D98,'Parámetros'!$A$5:$E$104,2,FALSE),""))</f>
        <v/>
      </c>
      <c r="H98" s="44">
        <f>IF(OR(F98="",G98=""),"",IFERROR(F98+G98/24,""))</f>
        <v/>
      </c>
      <c r="I98" s="42" t="n"/>
      <c r="J98" s="29">
        <f>IF(D98="","",IFERROR(VLOOKUP(D98,'Parámetros'!$A$5:$E$104,3,FALSE),""))</f>
        <v/>
      </c>
      <c r="K98" s="29">
        <f>IF(OR(I98="",J98=""),"",IFERROR(I98*J98,""))</f>
        <v/>
      </c>
      <c r="L98" s="15">
        <f>IF(D98="","",IFERROR(VLOOKUP(D98,'Parámetros'!$A$5:$E$104,4,FALSE),""))</f>
        <v/>
      </c>
      <c r="M98" s="19" t="n"/>
      <c r="N98" s="26" t="n"/>
      <c r="O98" s="15">
        <f>IF(COUNTA(A98:F98,I98,M98:N98)=0,"",IF(OR(A98="",B98="",C98="",D98="",E98="",F98="",I98="",M98="",N98=""),"Revisar datos",IF(COUNTIF('Parámetros'!$A$5:$A$104,D98)=0,"Revisar servicio",IF(N98="Cancelada","Sin aviso",IF(I98&gt;IFERROR(VLOOKUP(D98,'Parámetros'!$A$5:$E$104,5,FALSE),0),"Revisar capacidad",IF(AND(N98="Confirmada",E98&lt;TODAY()),"Comprobar fecha pasada","Sin aviso"))))))</f>
        <v/>
      </c>
    </row>
    <row r="99">
      <c r="A99" s="19" t="n"/>
      <c r="B99" s="19" t="n"/>
      <c r="C99" s="19" t="n"/>
      <c r="D99" s="19" t="n"/>
      <c r="E99" s="38" t="n"/>
      <c r="F99" s="39" t="n"/>
      <c r="G99" s="40">
        <f>IF(D99="","",IFERROR(VLOOKUP(D99,'Parámetros'!$A$5:$E$104,2,FALSE),""))</f>
        <v/>
      </c>
      <c r="H99" s="41">
        <f>IF(OR(F99="",G99=""),"",IFERROR(F99+G99/24,""))</f>
        <v/>
      </c>
      <c r="I99" s="42" t="n"/>
      <c r="J99" s="25">
        <f>IF(D99="","",IFERROR(VLOOKUP(D99,'Parámetros'!$A$5:$E$104,3,FALSE),""))</f>
        <v/>
      </c>
      <c r="K99" s="25">
        <f>IF(OR(I99="",J99=""),"",IFERROR(I99*J99,""))</f>
        <v/>
      </c>
      <c r="L99" s="13">
        <f>IF(D99="","",IFERROR(VLOOKUP(D99,'Parámetros'!$A$5:$E$104,4,FALSE),""))</f>
        <v/>
      </c>
      <c r="M99" s="19" t="n"/>
      <c r="N99" s="26" t="n"/>
      <c r="O99" s="13">
        <f>IF(COUNTA(A99:F99,I99,M99:N99)=0,"",IF(OR(A99="",B99="",C99="",D99="",E99="",F99="",I99="",M99="",N99=""),"Revisar datos",IF(COUNTIF('Parámetros'!$A$5:$A$104,D99)=0,"Revisar servicio",IF(N99="Cancelada","Sin aviso",IF(I99&gt;IFERROR(VLOOKUP(D99,'Parámetros'!$A$5:$E$104,5,FALSE),0),"Revisar capacidad",IF(AND(N99="Confirmada",E99&lt;TODAY()),"Comprobar fecha pasada","Sin aviso"))))))</f>
        <v/>
      </c>
    </row>
    <row r="100">
      <c r="A100" s="19" t="n"/>
      <c r="B100" s="19" t="n"/>
      <c r="C100" s="19" t="n"/>
      <c r="D100" s="19" t="n"/>
      <c r="E100" s="38" t="n"/>
      <c r="F100" s="39" t="n"/>
      <c r="G100" s="43">
        <f>IF(D100="","",IFERROR(VLOOKUP(D100,'Parámetros'!$A$5:$E$104,2,FALSE),""))</f>
        <v/>
      </c>
      <c r="H100" s="44">
        <f>IF(OR(F100="",G100=""),"",IFERROR(F100+G100/24,""))</f>
        <v/>
      </c>
      <c r="I100" s="42" t="n"/>
      <c r="J100" s="29">
        <f>IF(D100="","",IFERROR(VLOOKUP(D100,'Parámetros'!$A$5:$E$104,3,FALSE),""))</f>
        <v/>
      </c>
      <c r="K100" s="29">
        <f>IF(OR(I100="",J100=""),"",IFERROR(I100*J100,""))</f>
        <v/>
      </c>
      <c r="L100" s="15">
        <f>IF(D100="","",IFERROR(VLOOKUP(D100,'Parámetros'!$A$5:$E$104,4,FALSE),""))</f>
        <v/>
      </c>
      <c r="M100" s="19" t="n"/>
      <c r="N100" s="26" t="n"/>
      <c r="O100" s="15">
        <f>IF(COUNTA(A100:F100,I100,M100:N100)=0,"",IF(OR(A100="",B100="",C100="",D100="",E100="",F100="",I100="",M100="",N100=""),"Revisar datos",IF(COUNTIF('Parámetros'!$A$5:$A$104,D100)=0,"Revisar servicio",IF(N100="Cancelada","Sin aviso",IF(I100&gt;IFERROR(VLOOKUP(D100,'Parámetros'!$A$5:$E$104,5,FALSE),0),"Revisar capacidad",IF(AND(N100="Confirmada",E100&lt;TODAY()),"Comprobar fecha pasada","Sin aviso"))))))</f>
        <v/>
      </c>
    </row>
    <row r="101">
      <c r="A101" s="19" t="n"/>
      <c r="B101" s="19" t="n"/>
      <c r="C101" s="19" t="n"/>
      <c r="D101" s="19" t="n"/>
      <c r="E101" s="38" t="n"/>
      <c r="F101" s="39" t="n"/>
      <c r="G101" s="40">
        <f>IF(D101="","",IFERROR(VLOOKUP(D101,'Parámetros'!$A$5:$E$104,2,FALSE),""))</f>
        <v/>
      </c>
      <c r="H101" s="41">
        <f>IF(OR(F101="",G101=""),"",IFERROR(F101+G101/24,""))</f>
        <v/>
      </c>
      <c r="I101" s="42" t="n"/>
      <c r="J101" s="25">
        <f>IF(D101="","",IFERROR(VLOOKUP(D101,'Parámetros'!$A$5:$E$104,3,FALSE),""))</f>
        <v/>
      </c>
      <c r="K101" s="25">
        <f>IF(OR(I101="",J101=""),"",IFERROR(I101*J101,""))</f>
        <v/>
      </c>
      <c r="L101" s="13">
        <f>IF(D101="","",IFERROR(VLOOKUP(D101,'Parámetros'!$A$5:$E$104,4,FALSE),""))</f>
        <v/>
      </c>
      <c r="M101" s="19" t="n"/>
      <c r="N101" s="26" t="n"/>
      <c r="O101" s="13">
        <f>IF(COUNTA(A101:F101,I101,M101:N101)=0,"",IF(OR(A101="",B101="",C101="",D101="",E101="",F101="",I101="",M101="",N101=""),"Revisar datos",IF(COUNTIF('Parámetros'!$A$5:$A$104,D101)=0,"Revisar servicio",IF(N101="Cancelada","Sin aviso",IF(I101&gt;IFERROR(VLOOKUP(D101,'Parámetros'!$A$5:$E$104,5,FALSE),0),"Revisar capacidad",IF(AND(N101="Confirmada",E101&lt;TODAY()),"Comprobar fecha pasada","Sin aviso"))))))</f>
        <v/>
      </c>
    </row>
    <row r="102">
      <c r="A102" s="19" t="n"/>
      <c r="B102" s="19" t="n"/>
      <c r="C102" s="19" t="n"/>
      <c r="D102" s="19" t="n"/>
      <c r="E102" s="38" t="n"/>
      <c r="F102" s="39" t="n"/>
      <c r="G102" s="43">
        <f>IF(D102="","",IFERROR(VLOOKUP(D102,'Parámetros'!$A$5:$E$104,2,FALSE),""))</f>
        <v/>
      </c>
      <c r="H102" s="44">
        <f>IF(OR(F102="",G102=""),"",IFERROR(F102+G102/24,""))</f>
        <v/>
      </c>
      <c r="I102" s="42" t="n"/>
      <c r="J102" s="29">
        <f>IF(D102="","",IFERROR(VLOOKUP(D102,'Parámetros'!$A$5:$E$104,3,FALSE),""))</f>
        <v/>
      </c>
      <c r="K102" s="29">
        <f>IF(OR(I102="",J102=""),"",IFERROR(I102*J102,""))</f>
        <v/>
      </c>
      <c r="L102" s="15">
        <f>IF(D102="","",IFERROR(VLOOKUP(D102,'Parámetros'!$A$5:$E$104,4,FALSE),""))</f>
        <v/>
      </c>
      <c r="M102" s="19" t="n"/>
      <c r="N102" s="26" t="n"/>
      <c r="O102" s="15">
        <f>IF(COUNTA(A102:F102,I102,M102:N102)=0,"",IF(OR(A102="",B102="",C102="",D102="",E102="",F102="",I102="",M102="",N102=""),"Revisar datos",IF(COUNTIF('Parámetros'!$A$5:$A$104,D102)=0,"Revisar servicio",IF(N102="Cancelada","Sin aviso",IF(I102&gt;IFERROR(VLOOKUP(D102,'Parámetros'!$A$5:$E$104,5,FALSE),0),"Revisar capacidad",IF(AND(N102="Confirmada",E102&lt;TODAY()),"Comprobar fecha pasada","Sin aviso"))))))</f>
        <v/>
      </c>
    </row>
    <row r="103">
      <c r="A103" s="19" t="n"/>
      <c r="B103" s="19" t="n"/>
      <c r="C103" s="19" t="n"/>
      <c r="D103" s="19" t="n"/>
      <c r="E103" s="38" t="n"/>
      <c r="F103" s="39" t="n"/>
      <c r="G103" s="40">
        <f>IF(D103="","",IFERROR(VLOOKUP(D103,'Parámetros'!$A$5:$E$104,2,FALSE),""))</f>
        <v/>
      </c>
      <c r="H103" s="41">
        <f>IF(OR(F103="",G103=""),"",IFERROR(F103+G103/24,""))</f>
        <v/>
      </c>
      <c r="I103" s="42" t="n"/>
      <c r="J103" s="25">
        <f>IF(D103="","",IFERROR(VLOOKUP(D103,'Parámetros'!$A$5:$E$104,3,FALSE),""))</f>
        <v/>
      </c>
      <c r="K103" s="25">
        <f>IF(OR(I103="",J103=""),"",IFERROR(I103*J103,""))</f>
        <v/>
      </c>
      <c r="L103" s="13">
        <f>IF(D103="","",IFERROR(VLOOKUP(D103,'Parámetros'!$A$5:$E$104,4,FALSE),""))</f>
        <v/>
      </c>
      <c r="M103" s="19" t="n"/>
      <c r="N103" s="26" t="n"/>
      <c r="O103" s="13">
        <f>IF(COUNTA(A103:F103,I103,M103:N103)=0,"",IF(OR(A103="",B103="",C103="",D103="",E103="",F103="",I103="",M103="",N103=""),"Revisar datos",IF(COUNTIF('Parámetros'!$A$5:$A$104,D103)=0,"Revisar servicio",IF(N103="Cancelada","Sin aviso",IF(I103&gt;IFERROR(VLOOKUP(D103,'Parámetros'!$A$5:$E$104,5,FALSE),0),"Revisar capacidad",IF(AND(N103="Confirmada",E103&lt;TODAY()),"Comprobar fecha pasada","Sin aviso"))))))</f>
        <v/>
      </c>
    </row>
    <row r="104">
      <c r="A104" s="19" t="n"/>
      <c r="B104" s="19" t="n"/>
      <c r="C104" s="19" t="n"/>
      <c r="D104" s="19" t="n"/>
      <c r="E104" s="38" t="n"/>
      <c r="F104" s="39" t="n"/>
      <c r="G104" s="43">
        <f>IF(D104="","",IFERROR(VLOOKUP(D104,'Parámetros'!$A$5:$E$104,2,FALSE),""))</f>
        <v/>
      </c>
      <c r="H104" s="44">
        <f>IF(OR(F104="",G104=""),"",IFERROR(F104+G104/24,""))</f>
        <v/>
      </c>
      <c r="I104" s="42" t="n"/>
      <c r="J104" s="29">
        <f>IF(D104="","",IFERROR(VLOOKUP(D104,'Parámetros'!$A$5:$E$104,3,FALSE),""))</f>
        <v/>
      </c>
      <c r="K104" s="29">
        <f>IF(OR(I104="",J104=""),"",IFERROR(I104*J104,""))</f>
        <v/>
      </c>
      <c r="L104" s="15">
        <f>IF(D104="","",IFERROR(VLOOKUP(D104,'Parámetros'!$A$5:$E$104,4,FALSE),""))</f>
        <v/>
      </c>
      <c r="M104" s="19" t="n"/>
      <c r="N104" s="26" t="n"/>
      <c r="O104" s="15">
        <f>IF(COUNTA(A104:F104,I104,M104:N104)=0,"",IF(OR(A104="",B104="",C104="",D104="",E104="",F104="",I104="",M104="",N104=""),"Revisar datos",IF(COUNTIF('Parámetros'!$A$5:$A$104,D104)=0,"Revisar servicio",IF(N104="Cancelada","Sin aviso",IF(I104&gt;IFERROR(VLOOKUP(D104,'Parámetros'!$A$5:$E$104,5,FALSE),0),"Revisar capacidad",IF(AND(N104="Confirmada",E104&lt;TODAY()),"Comprobar fecha pasada","Sin aviso"))))))</f>
        <v/>
      </c>
    </row>
    <row r="105">
      <c r="A105" s="19" t="n"/>
      <c r="B105" s="19" t="n"/>
      <c r="C105" s="19" t="n"/>
      <c r="D105" s="19" t="n"/>
      <c r="E105" s="38" t="n"/>
      <c r="F105" s="39" t="n"/>
      <c r="G105" s="40">
        <f>IF(D105="","",IFERROR(VLOOKUP(D105,'Parámetros'!$A$5:$E$104,2,FALSE),""))</f>
        <v/>
      </c>
      <c r="H105" s="41">
        <f>IF(OR(F105="",G105=""),"",IFERROR(F105+G105/24,""))</f>
        <v/>
      </c>
      <c r="I105" s="42" t="n"/>
      <c r="J105" s="25">
        <f>IF(D105="","",IFERROR(VLOOKUP(D105,'Parámetros'!$A$5:$E$104,3,FALSE),""))</f>
        <v/>
      </c>
      <c r="K105" s="25">
        <f>IF(OR(I105="",J105=""),"",IFERROR(I105*J105,""))</f>
        <v/>
      </c>
      <c r="L105" s="13">
        <f>IF(D105="","",IFERROR(VLOOKUP(D105,'Parámetros'!$A$5:$E$104,4,FALSE),""))</f>
        <v/>
      </c>
      <c r="M105" s="19" t="n"/>
      <c r="N105" s="26" t="n"/>
      <c r="O105" s="13">
        <f>IF(COUNTA(A105:F105,I105,M105:N105)=0,"",IF(OR(A105="",B105="",C105="",D105="",E105="",F105="",I105="",M105="",N105=""),"Revisar datos",IF(COUNTIF('Parámetros'!$A$5:$A$104,D105)=0,"Revisar servicio",IF(N105="Cancelada","Sin aviso",IF(I105&gt;IFERROR(VLOOKUP(D105,'Parámetros'!$A$5:$E$104,5,FALSE),0),"Revisar capacidad",IF(AND(N105="Confirmada",E105&lt;TODAY()),"Comprobar fecha pasada","Sin aviso"))))))</f>
        <v/>
      </c>
    </row>
    <row r="106">
      <c r="A106" s="19" t="n"/>
      <c r="B106" s="19" t="n"/>
      <c r="C106" s="19" t="n"/>
      <c r="D106" s="19" t="n"/>
      <c r="E106" s="38" t="n"/>
      <c r="F106" s="39" t="n"/>
      <c r="G106" s="43">
        <f>IF(D106="","",IFERROR(VLOOKUP(D106,'Parámetros'!$A$5:$E$104,2,FALSE),""))</f>
        <v/>
      </c>
      <c r="H106" s="44">
        <f>IF(OR(F106="",G106=""),"",IFERROR(F106+G106/24,""))</f>
        <v/>
      </c>
      <c r="I106" s="42" t="n"/>
      <c r="J106" s="29">
        <f>IF(D106="","",IFERROR(VLOOKUP(D106,'Parámetros'!$A$5:$E$104,3,FALSE),""))</f>
        <v/>
      </c>
      <c r="K106" s="29">
        <f>IF(OR(I106="",J106=""),"",IFERROR(I106*J106,""))</f>
        <v/>
      </c>
      <c r="L106" s="15">
        <f>IF(D106="","",IFERROR(VLOOKUP(D106,'Parámetros'!$A$5:$E$104,4,FALSE),""))</f>
        <v/>
      </c>
      <c r="M106" s="19" t="n"/>
      <c r="N106" s="26" t="n"/>
      <c r="O106" s="15">
        <f>IF(COUNTA(A106:F106,I106,M106:N106)=0,"",IF(OR(A106="",B106="",C106="",D106="",E106="",F106="",I106="",M106="",N106=""),"Revisar datos",IF(COUNTIF('Parámetros'!$A$5:$A$104,D106)=0,"Revisar servicio",IF(N106="Cancelada","Sin aviso",IF(I106&gt;IFERROR(VLOOKUP(D106,'Parámetros'!$A$5:$E$104,5,FALSE),0),"Revisar capacidad",IF(AND(N106="Confirmada",E106&lt;TODAY()),"Comprobar fecha pasada","Sin aviso"))))))</f>
        <v/>
      </c>
    </row>
    <row r="107">
      <c r="A107" s="19" t="n"/>
      <c r="B107" s="19" t="n"/>
      <c r="C107" s="19" t="n"/>
      <c r="D107" s="19" t="n"/>
      <c r="E107" s="38" t="n"/>
      <c r="F107" s="39" t="n"/>
      <c r="G107" s="40">
        <f>IF(D107="","",IFERROR(VLOOKUP(D107,'Parámetros'!$A$5:$E$104,2,FALSE),""))</f>
        <v/>
      </c>
      <c r="H107" s="41">
        <f>IF(OR(F107="",G107=""),"",IFERROR(F107+G107/24,""))</f>
        <v/>
      </c>
      <c r="I107" s="42" t="n"/>
      <c r="J107" s="25">
        <f>IF(D107="","",IFERROR(VLOOKUP(D107,'Parámetros'!$A$5:$E$104,3,FALSE),""))</f>
        <v/>
      </c>
      <c r="K107" s="25">
        <f>IF(OR(I107="",J107=""),"",IFERROR(I107*J107,""))</f>
        <v/>
      </c>
      <c r="L107" s="13">
        <f>IF(D107="","",IFERROR(VLOOKUP(D107,'Parámetros'!$A$5:$E$104,4,FALSE),""))</f>
        <v/>
      </c>
      <c r="M107" s="19" t="n"/>
      <c r="N107" s="26" t="n"/>
      <c r="O107" s="13">
        <f>IF(COUNTA(A107:F107,I107,M107:N107)=0,"",IF(OR(A107="",B107="",C107="",D107="",E107="",F107="",I107="",M107="",N107=""),"Revisar datos",IF(COUNTIF('Parámetros'!$A$5:$A$104,D107)=0,"Revisar servicio",IF(N107="Cancelada","Sin aviso",IF(I107&gt;IFERROR(VLOOKUP(D107,'Parámetros'!$A$5:$E$104,5,FALSE),0),"Revisar capacidad",IF(AND(N107="Confirmada",E107&lt;TODAY()),"Comprobar fecha pasada","Sin aviso"))))))</f>
        <v/>
      </c>
    </row>
    <row r="108">
      <c r="A108" s="19" t="n"/>
      <c r="B108" s="19" t="n"/>
      <c r="C108" s="19" t="n"/>
      <c r="D108" s="19" t="n"/>
      <c r="E108" s="38" t="n"/>
      <c r="F108" s="39" t="n"/>
      <c r="G108" s="43">
        <f>IF(D108="","",IFERROR(VLOOKUP(D108,'Parámetros'!$A$5:$E$104,2,FALSE),""))</f>
        <v/>
      </c>
      <c r="H108" s="44">
        <f>IF(OR(F108="",G108=""),"",IFERROR(F108+G108/24,""))</f>
        <v/>
      </c>
      <c r="I108" s="42" t="n"/>
      <c r="J108" s="29">
        <f>IF(D108="","",IFERROR(VLOOKUP(D108,'Parámetros'!$A$5:$E$104,3,FALSE),""))</f>
        <v/>
      </c>
      <c r="K108" s="29">
        <f>IF(OR(I108="",J108=""),"",IFERROR(I108*J108,""))</f>
        <v/>
      </c>
      <c r="L108" s="15">
        <f>IF(D108="","",IFERROR(VLOOKUP(D108,'Parámetros'!$A$5:$E$104,4,FALSE),""))</f>
        <v/>
      </c>
      <c r="M108" s="19" t="n"/>
      <c r="N108" s="26" t="n"/>
      <c r="O108" s="15">
        <f>IF(COUNTA(A108:F108,I108,M108:N108)=0,"",IF(OR(A108="",B108="",C108="",D108="",E108="",F108="",I108="",M108="",N108=""),"Revisar datos",IF(COUNTIF('Parámetros'!$A$5:$A$104,D108)=0,"Revisar servicio",IF(N108="Cancelada","Sin aviso",IF(I108&gt;IFERROR(VLOOKUP(D108,'Parámetros'!$A$5:$E$104,5,FALSE),0),"Revisar capacidad",IF(AND(N108="Confirmada",E108&lt;TODAY()),"Comprobar fecha pasada","Sin aviso"))))))</f>
        <v/>
      </c>
    </row>
    <row r="109">
      <c r="A109" s="19" t="n"/>
      <c r="B109" s="19" t="n"/>
      <c r="C109" s="19" t="n"/>
      <c r="D109" s="19" t="n"/>
      <c r="E109" s="38" t="n"/>
      <c r="F109" s="39" t="n"/>
      <c r="G109" s="40">
        <f>IF(D109="","",IFERROR(VLOOKUP(D109,'Parámetros'!$A$5:$E$104,2,FALSE),""))</f>
        <v/>
      </c>
      <c r="H109" s="41">
        <f>IF(OR(F109="",G109=""),"",IFERROR(F109+G109/24,""))</f>
        <v/>
      </c>
      <c r="I109" s="42" t="n"/>
      <c r="J109" s="25">
        <f>IF(D109="","",IFERROR(VLOOKUP(D109,'Parámetros'!$A$5:$E$104,3,FALSE),""))</f>
        <v/>
      </c>
      <c r="K109" s="25">
        <f>IF(OR(I109="",J109=""),"",IFERROR(I109*J109,""))</f>
        <v/>
      </c>
      <c r="L109" s="13">
        <f>IF(D109="","",IFERROR(VLOOKUP(D109,'Parámetros'!$A$5:$E$104,4,FALSE),""))</f>
        <v/>
      </c>
      <c r="M109" s="19" t="n"/>
      <c r="N109" s="26" t="n"/>
      <c r="O109" s="13">
        <f>IF(COUNTA(A109:F109,I109,M109:N109)=0,"",IF(OR(A109="",B109="",C109="",D109="",E109="",F109="",I109="",M109="",N109=""),"Revisar datos",IF(COUNTIF('Parámetros'!$A$5:$A$104,D109)=0,"Revisar servicio",IF(N109="Cancelada","Sin aviso",IF(I109&gt;IFERROR(VLOOKUP(D109,'Parámetros'!$A$5:$E$104,5,FALSE),0),"Revisar capacidad",IF(AND(N109="Confirmada",E109&lt;TODAY()),"Comprobar fecha pasada","Sin aviso"))))))</f>
        <v/>
      </c>
    </row>
    <row r="110">
      <c r="A110" s="19" t="n"/>
      <c r="B110" s="19" t="n"/>
      <c r="C110" s="19" t="n"/>
      <c r="D110" s="19" t="n"/>
      <c r="E110" s="38" t="n"/>
      <c r="F110" s="39" t="n"/>
      <c r="G110" s="43">
        <f>IF(D110="","",IFERROR(VLOOKUP(D110,'Parámetros'!$A$5:$E$104,2,FALSE),""))</f>
        <v/>
      </c>
      <c r="H110" s="44">
        <f>IF(OR(F110="",G110=""),"",IFERROR(F110+G110/24,""))</f>
        <v/>
      </c>
      <c r="I110" s="42" t="n"/>
      <c r="J110" s="29">
        <f>IF(D110="","",IFERROR(VLOOKUP(D110,'Parámetros'!$A$5:$E$104,3,FALSE),""))</f>
        <v/>
      </c>
      <c r="K110" s="29">
        <f>IF(OR(I110="",J110=""),"",IFERROR(I110*J110,""))</f>
        <v/>
      </c>
      <c r="L110" s="15">
        <f>IF(D110="","",IFERROR(VLOOKUP(D110,'Parámetros'!$A$5:$E$104,4,FALSE),""))</f>
        <v/>
      </c>
      <c r="M110" s="19" t="n"/>
      <c r="N110" s="26" t="n"/>
      <c r="O110" s="15">
        <f>IF(COUNTA(A110:F110,I110,M110:N110)=0,"",IF(OR(A110="",B110="",C110="",D110="",E110="",F110="",I110="",M110="",N110=""),"Revisar datos",IF(COUNTIF('Parámetros'!$A$5:$A$104,D110)=0,"Revisar servicio",IF(N110="Cancelada","Sin aviso",IF(I110&gt;IFERROR(VLOOKUP(D110,'Parámetros'!$A$5:$E$104,5,FALSE),0),"Revisar capacidad",IF(AND(N110="Confirmada",E110&lt;TODAY()),"Comprobar fecha pasada","Sin aviso"))))))</f>
        <v/>
      </c>
    </row>
    <row r="111">
      <c r="A111" s="19" t="n"/>
      <c r="B111" s="19" t="n"/>
      <c r="C111" s="19" t="n"/>
      <c r="D111" s="19" t="n"/>
      <c r="E111" s="38" t="n"/>
      <c r="F111" s="39" t="n"/>
      <c r="G111" s="40">
        <f>IF(D111="","",IFERROR(VLOOKUP(D111,'Parámetros'!$A$5:$E$104,2,FALSE),""))</f>
        <v/>
      </c>
      <c r="H111" s="41">
        <f>IF(OR(F111="",G111=""),"",IFERROR(F111+G111/24,""))</f>
        <v/>
      </c>
      <c r="I111" s="42" t="n"/>
      <c r="J111" s="25">
        <f>IF(D111="","",IFERROR(VLOOKUP(D111,'Parámetros'!$A$5:$E$104,3,FALSE),""))</f>
        <v/>
      </c>
      <c r="K111" s="25">
        <f>IF(OR(I111="",J111=""),"",IFERROR(I111*J111,""))</f>
        <v/>
      </c>
      <c r="L111" s="13">
        <f>IF(D111="","",IFERROR(VLOOKUP(D111,'Parámetros'!$A$5:$E$104,4,FALSE),""))</f>
        <v/>
      </c>
      <c r="M111" s="19" t="n"/>
      <c r="N111" s="26" t="n"/>
      <c r="O111" s="13">
        <f>IF(COUNTA(A111:F111,I111,M111:N111)=0,"",IF(OR(A111="",B111="",C111="",D111="",E111="",F111="",I111="",M111="",N111=""),"Revisar datos",IF(COUNTIF('Parámetros'!$A$5:$A$104,D111)=0,"Revisar servicio",IF(N111="Cancelada","Sin aviso",IF(I111&gt;IFERROR(VLOOKUP(D111,'Parámetros'!$A$5:$E$104,5,FALSE),0),"Revisar capacidad",IF(AND(N111="Confirmada",E111&lt;TODAY()),"Comprobar fecha pasada","Sin aviso"))))))</f>
        <v/>
      </c>
    </row>
    <row r="112">
      <c r="A112" s="19" t="n"/>
      <c r="B112" s="19" t="n"/>
      <c r="C112" s="19" t="n"/>
      <c r="D112" s="19" t="n"/>
      <c r="E112" s="38" t="n"/>
      <c r="F112" s="39" t="n"/>
      <c r="G112" s="43">
        <f>IF(D112="","",IFERROR(VLOOKUP(D112,'Parámetros'!$A$5:$E$104,2,FALSE),""))</f>
        <v/>
      </c>
      <c r="H112" s="44">
        <f>IF(OR(F112="",G112=""),"",IFERROR(F112+G112/24,""))</f>
        <v/>
      </c>
      <c r="I112" s="42" t="n"/>
      <c r="J112" s="29">
        <f>IF(D112="","",IFERROR(VLOOKUP(D112,'Parámetros'!$A$5:$E$104,3,FALSE),""))</f>
        <v/>
      </c>
      <c r="K112" s="29">
        <f>IF(OR(I112="",J112=""),"",IFERROR(I112*J112,""))</f>
        <v/>
      </c>
      <c r="L112" s="15">
        <f>IF(D112="","",IFERROR(VLOOKUP(D112,'Parámetros'!$A$5:$E$104,4,FALSE),""))</f>
        <v/>
      </c>
      <c r="M112" s="19" t="n"/>
      <c r="N112" s="26" t="n"/>
      <c r="O112" s="15">
        <f>IF(COUNTA(A112:F112,I112,M112:N112)=0,"",IF(OR(A112="",B112="",C112="",D112="",E112="",F112="",I112="",M112="",N112=""),"Revisar datos",IF(COUNTIF('Parámetros'!$A$5:$A$104,D112)=0,"Revisar servicio",IF(N112="Cancelada","Sin aviso",IF(I112&gt;IFERROR(VLOOKUP(D112,'Parámetros'!$A$5:$E$104,5,FALSE),0),"Revisar capacidad",IF(AND(N112="Confirmada",E112&lt;TODAY()),"Comprobar fecha pasada","Sin aviso"))))))</f>
        <v/>
      </c>
    </row>
    <row r="113">
      <c r="A113" s="19" t="n"/>
      <c r="B113" s="19" t="n"/>
      <c r="C113" s="19" t="n"/>
      <c r="D113" s="19" t="n"/>
      <c r="E113" s="38" t="n"/>
      <c r="F113" s="39" t="n"/>
      <c r="G113" s="40">
        <f>IF(D113="","",IFERROR(VLOOKUP(D113,'Parámetros'!$A$5:$E$104,2,FALSE),""))</f>
        <v/>
      </c>
      <c r="H113" s="41">
        <f>IF(OR(F113="",G113=""),"",IFERROR(F113+G113/24,""))</f>
        <v/>
      </c>
      <c r="I113" s="42" t="n"/>
      <c r="J113" s="25">
        <f>IF(D113="","",IFERROR(VLOOKUP(D113,'Parámetros'!$A$5:$E$104,3,FALSE),""))</f>
        <v/>
      </c>
      <c r="K113" s="25">
        <f>IF(OR(I113="",J113=""),"",IFERROR(I113*J113,""))</f>
        <v/>
      </c>
      <c r="L113" s="13">
        <f>IF(D113="","",IFERROR(VLOOKUP(D113,'Parámetros'!$A$5:$E$104,4,FALSE),""))</f>
        <v/>
      </c>
      <c r="M113" s="19" t="n"/>
      <c r="N113" s="26" t="n"/>
      <c r="O113" s="13">
        <f>IF(COUNTA(A113:F113,I113,M113:N113)=0,"",IF(OR(A113="",B113="",C113="",D113="",E113="",F113="",I113="",M113="",N113=""),"Revisar datos",IF(COUNTIF('Parámetros'!$A$5:$A$104,D113)=0,"Revisar servicio",IF(N113="Cancelada","Sin aviso",IF(I113&gt;IFERROR(VLOOKUP(D113,'Parámetros'!$A$5:$E$104,5,FALSE),0),"Revisar capacidad",IF(AND(N113="Confirmada",E113&lt;TODAY()),"Comprobar fecha pasada","Sin aviso"))))))</f>
        <v/>
      </c>
    </row>
    <row r="114">
      <c r="A114" s="19" t="n"/>
      <c r="B114" s="19" t="n"/>
      <c r="C114" s="19" t="n"/>
      <c r="D114" s="19" t="n"/>
      <c r="E114" s="38" t="n"/>
      <c r="F114" s="39" t="n"/>
      <c r="G114" s="43">
        <f>IF(D114="","",IFERROR(VLOOKUP(D114,'Parámetros'!$A$5:$E$104,2,FALSE),""))</f>
        <v/>
      </c>
      <c r="H114" s="44">
        <f>IF(OR(F114="",G114=""),"",IFERROR(F114+G114/24,""))</f>
        <v/>
      </c>
      <c r="I114" s="42" t="n"/>
      <c r="J114" s="29">
        <f>IF(D114="","",IFERROR(VLOOKUP(D114,'Parámetros'!$A$5:$E$104,3,FALSE),""))</f>
        <v/>
      </c>
      <c r="K114" s="29">
        <f>IF(OR(I114="",J114=""),"",IFERROR(I114*J114,""))</f>
        <v/>
      </c>
      <c r="L114" s="15">
        <f>IF(D114="","",IFERROR(VLOOKUP(D114,'Parámetros'!$A$5:$E$104,4,FALSE),""))</f>
        <v/>
      </c>
      <c r="M114" s="19" t="n"/>
      <c r="N114" s="26" t="n"/>
      <c r="O114" s="15">
        <f>IF(COUNTA(A114:F114,I114,M114:N114)=0,"",IF(OR(A114="",B114="",C114="",D114="",E114="",F114="",I114="",M114="",N114=""),"Revisar datos",IF(COUNTIF('Parámetros'!$A$5:$A$104,D114)=0,"Revisar servicio",IF(N114="Cancelada","Sin aviso",IF(I114&gt;IFERROR(VLOOKUP(D114,'Parámetros'!$A$5:$E$104,5,FALSE),0),"Revisar capacidad",IF(AND(N114="Confirmada",E114&lt;TODAY()),"Comprobar fecha pasada","Sin aviso"))))))</f>
        <v/>
      </c>
    </row>
    <row r="115">
      <c r="A115" s="19" t="n"/>
      <c r="B115" s="19" t="n"/>
      <c r="C115" s="19" t="n"/>
      <c r="D115" s="19" t="n"/>
      <c r="E115" s="38" t="n"/>
      <c r="F115" s="39" t="n"/>
      <c r="G115" s="40">
        <f>IF(D115="","",IFERROR(VLOOKUP(D115,'Parámetros'!$A$5:$E$104,2,FALSE),""))</f>
        <v/>
      </c>
      <c r="H115" s="41">
        <f>IF(OR(F115="",G115=""),"",IFERROR(F115+G115/24,""))</f>
        <v/>
      </c>
      <c r="I115" s="42" t="n"/>
      <c r="J115" s="25">
        <f>IF(D115="","",IFERROR(VLOOKUP(D115,'Parámetros'!$A$5:$E$104,3,FALSE),""))</f>
        <v/>
      </c>
      <c r="K115" s="25">
        <f>IF(OR(I115="",J115=""),"",IFERROR(I115*J115,""))</f>
        <v/>
      </c>
      <c r="L115" s="13">
        <f>IF(D115="","",IFERROR(VLOOKUP(D115,'Parámetros'!$A$5:$E$104,4,FALSE),""))</f>
        <v/>
      </c>
      <c r="M115" s="19" t="n"/>
      <c r="N115" s="26" t="n"/>
      <c r="O115" s="13">
        <f>IF(COUNTA(A115:F115,I115,M115:N115)=0,"",IF(OR(A115="",B115="",C115="",D115="",E115="",F115="",I115="",M115="",N115=""),"Revisar datos",IF(COUNTIF('Parámetros'!$A$5:$A$104,D115)=0,"Revisar servicio",IF(N115="Cancelada","Sin aviso",IF(I115&gt;IFERROR(VLOOKUP(D115,'Parámetros'!$A$5:$E$104,5,FALSE),0),"Revisar capacidad",IF(AND(N115="Confirmada",E115&lt;TODAY()),"Comprobar fecha pasada","Sin aviso"))))))</f>
        <v/>
      </c>
    </row>
    <row r="116">
      <c r="A116" s="19" t="n"/>
      <c r="B116" s="19" t="n"/>
      <c r="C116" s="19" t="n"/>
      <c r="D116" s="19" t="n"/>
      <c r="E116" s="38" t="n"/>
      <c r="F116" s="39" t="n"/>
      <c r="G116" s="43">
        <f>IF(D116="","",IFERROR(VLOOKUP(D116,'Parámetros'!$A$5:$E$104,2,FALSE),""))</f>
        <v/>
      </c>
      <c r="H116" s="44">
        <f>IF(OR(F116="",G116=""),"",IFERROR(F116+G116/24,""))</f>
        <v/>
      </c>
      <c r="I116" s="42" t="n"/>
      <c r="J116" s="29">
        <f>IF(D116="","",IFERROR(VLOOKUP(D116,'Parámetros'!$A$5:$E$104,3,FALSE),""))</f>
        <v/>
      </c>
      <c r="K116" s="29">
        <f>IF(OR(I116="",J116=""),"",IFERROR(I116*J116,""))</f>
        <v/>
      </c>
      <c r="L116" s="15">
        <f>IF(D116="","",IFERROR(VLOOKUP(D116,'Parámetros'!$A$5:$E$104,4,FALSE),""))</f>
        <v/>
      </c>
      <c r="M116" s="19" t="n"/>
      <c r="N116" s="26" t="n"/>
      <c r="O116" s="15">
        <f>IF(COUNTA(A116:F116,I116,M116:N116)=0,"",IF(OR(A116="",B116="",C116="",D116="",E116="",F116="",I116="",M116="",N116=""),"Revisar datos",IF(COUNTIF('Parámetros'!$A$5:$A$104,D116)=0,"Revisar servicio",IF(N116="Cancelada","Sin aviso",IF(I116&gt;IFERROR(VLOOKUP(D116,'Parámetros'!$A$5:$E$104,5,FALSE),0),"Revisar capacidad",IF(AND(N116="Confirmada",E116&lt;TODAY()),"Comprobar fecha pasada","Sin aviso"))))))</f>
        <v/>
      </c>
    </row>
    <row r="117">
      <c r="A117" s="19" t="n"/>
      <c r="B117" s="19" t="n"/>
      <c r="C117" s="19" t="n"/>
      <c r="D117" s="19" t="n"/>
      <c r="E117" s="38" t="n"/>
      <c r="F117" s="39" t="n"/>
      <c r="G117" s="40">
        <f>IF(D117="","",IFERROR(VLOOKUP(D117,'Parámetros'!$A$5:$E$104,2,FALSE),""))</f>
        <v/>
      </c>
      <c r="H117" s="41">
        <f>IF(OR(F117="",G117=""),"",IFERROR(F117+G117/24,""))</f>
        <v/>
      </c>
      <c r="I117" s="42" t="n"/>
      <c r="J117" s="25">
        <f>IF(D117="","",IFERROR(VLOOKUP(D117,'Parámetros'!$A$5:$E$104,3,FALSE),""))</f>
        <v/>
      </c>
      <c r="K117" s="25">
        <f>IF(OR(I117="",J117=""),"",IFERROR(I117*J117,""))</f>
        <v/>
      </c>
      <c r="L117" s="13">
        <f>IF(D117="","",IFERROR(VLOOKUP(D117,'Parámetros'!$A$5:$E$104,4,FALSE),""))</f>
        <v/>
      </c>
      <c r="M117" s="19" t="n"/>
      <c r="N117" s="26" t="n"/>
      <c r="O117" s="13">
        <f>IF(COUNTA(A117:F117,I117,M117:N117)=0,"",IF(OR(A117="",B117="",C117="",D117="",E117="",F117="",I117="",M117="",N117=""),"Revisar datos",IF(COUNTIF('Parámetros'!$A$5:$A$104,D117)=0,"Revisar servicio",IF(N117="Cancelada","Sin aviso",IF(I117&gt;IFERROR(VLOOKUP(D117,'Parámetros'!$A$5:$E$104,5,FALSE),0),"Revisar capacidad",IF(AND(N117="Confirmada",E117&lt;TODAY()),"Comprobar fecha pasada","Sin aviso"))))))</f>
        <v/>
      </c>
    </row>
    <row r="118">
      <c r="A118" s="19" t="n"/>
      <c r="B118" s="19" t="n"/>
      <c r="C118" s="19" t="n"/>
      <c r="D118" s="19" t="n"/>
      <c r="E118" s="38" t="n"/>
      <c r="F118" s="39" t="n"/>
      <c r="G118" s="43">
        <f>IF(D118="","",IFERROR(VLOOKUP(D118,'Parámetros'!$A$5:$E$104,2,FALSE),""))</f>
        <v/>
      </c>
      <c r="H118" s="44">
        <f>IF(OR(F118="",G118=""),"",IFERROR(F118+G118/24,""))</f>
        <v/>
      </c>
      <c r="I118" s="42" t="n"/>
      <c r="J118" s="29">
        <f>IF(D118="","",IFERROR(VLOOKUP(D118,'Parámetros'!$A$5:$E$104,3,FALSE),""))</f>
        <v/>
      </c>
      <c r="K118" s="29">
        <f>IF(OR(I118="",J118=""),"",IFERROR(I118*J118,""))</f>
        <v/>
      </c>
      <c r="L118" s="15">
        <f>IF(D118="","",IFERROR(VLOOKUP(D118,'Parámetros'!$A$5:$E$104,4,FALSE),""))</f>
        <v/>
      </c>
      <c r="M118" s="19" t="n"/>
      <c r="N118" s="26" t="n"/>
      <c r="O118" s="15">
        <f>IF(COUNTA(A118:F118,I118,M118:N118)=0,"",IF(OR(A118="",B118="",C118="",D118="",E118="",F118="",I118="",M118="",N118=""),"Revisar datos",IF(COUNTIF('Parámetros'!$A$5:$A$104,D118)=0,"Revisar servicio",IF(N118="Cancelada","Sin aviso",IF(I118&gt;IFERROR(VLOOKUP(D118,'Parámetros'!$A$5:$E$104,5,FALSE),0),"Revisar capacidad",IF(AND(N118="Confirmada",E118&lt;TODAY()),"Comprobar fecha pasada","Sin aviso"))))))</f>
        <v/>
      </c>
    </row>
    <row r="119">
      <c r="A119" s="19" t="n"/>
      <c r="B119" s="19" t="n"/>
      <c r="C119" s="19" t="n"/>
      <c r="D119" s="19" t="n"/>
      <c r="E119" s="38" t="n"/>
      <c r="F119" s="39" t="n"/>
      <c r="G119" s="40">
        <f>IF(D119="","",IFERROR(VLOOKUP(D119,'Parámetros'!$A$5:$E$104,2,FALSE),""))</f>
        <v/>
      </c>
      <c r="H119" s="41">
        <f>IF(OR(F119="",G119=""),"",IFERROR(F119+G119/24,""))</f>
        <v/>
      </c>
      <c r="I119" s="42" t="n"/>
      <c r="J119" s="25">
        <f>IF(D119="","",IFERROR(VLOOKUP(D119,'Parámetros'!$A$5:$E$104,3,FALSE),""))</f>
        <v/>
      </c>
      <c r="K119" s="25">
        <f>IF(OR(I119="",J119=""),"",IFERROR(I119*J119,""))</f>
        <v/>
      </c>
      <c r="L119" s="13">
        <f>IF(D119="","",IFERROR(VLOOKUP(D119,'Parámetros'!$A$5:$E$104,4,FALSE),""))</f>
        <v/>
      </c>
      <c r="M119" s="19" t="n"/>
      <c r="N119" s="26" t="n"/>
      <c r="O119" s="13">
        <f>IF(COUNTA(A119:F119,I119,M119:N119)=0,"",IF(OR(A119="",B119="",C119="",D119="",E119="",F119="",I119="",M119="",N119=""),"Revisar datos",IF(COUNTIF('Parámetros'!$A$5:$A$104,D119)=0,"Revisar servicio",IF(N119="Cancelada","Sin aviso",IF(I119&gt;IFERROR(VLOOKUP(D119,'Parámetros'!$A$5:$E$104,5,FALSE),0),"Revisar capacidad",IF(AND(N119="Confirmada",E119&lt;TODAY()),"Comprobar fecha pasada","Sin aviso"))))))</f>
        <v/>
      </c>
    </row>
    <row r="120">
      <c r="A120" s="19" t="n"/>
      <c r="B120" s="19" t="n"/>
      <c r="C120" s="19" t="n"/>
      <c r="D120" s="19" t="n"/>
      <c r="E120" s="38" t="n"/>
      <c r="F120" s="39" t="n"/>
      <c r="G120" s="43">
        <f>IF(D120="","",IFERROR(VLOOKUP(D120,'Parámetros'!$A$5:$E$104,2,FALSE),""))</f>
        <v/>
      </c>
      <c r="H120" s="44">
        <f>IF(OR(F120="",G120=""),"",IFERROR(F120+G120/24,""))</f>
        <v/>
      </c>
      <c r="I120" s="42" t="n"/>
      <c r="J120" s="29">
        <f>IF(D120="","",IFERROR(VLOOKUP(D120,'Parámetros'!$A$5:$E$104,3,FALSE),""))</f>
        <v/>
      </c>
      <c r="K120" s="29">
        <f>IF(OR(I120="",J120=""),"",IFERROR(I120*J120,""))</f>
        <v/>
      </c>
      <c r="L120" s="15">
        <f>IF(D120="","",IFERROR(VLOOKUP(D120,'Parámetros'!$A$5:$E$104,4,FALSE),""))</f>
        <v/>
      </c>
      <c r="M120" s="19" t="n"/>
      <c r="N120" s="26" t="n"/>
      <c r="O120" s="15">
        <f>IF(COUNTA(A120:F120,I120,M120:N120)=0,"",IF(OR(A120="",B120="",C120="",D120="",E120="",F120="",I120="",M120="",N120=""),"Revisar datos",IF(COUNTIF('Parámetros'!$A$5:$A$104,D120)=0,"Revisar servicio",IF(N120="Cancelada","Sin aviso",IF(I120&gt;IFERROR(VLOOKUP(D120,'Parámetros'!$A$5:$E$104,5,FALSE),0),"Revisar capacidad",IF(AND(N120="Confirmada",E120&lt;TODAY()),"Comprobar fecha pasada","Sin aviso"))))))</f>
        <v/>
      </c>
    </row>
    <row r="121">
      <c r="A121" s="19" t="n"/>
      <c r="B121" s="19" t="n"/>
      <c r="C121" s="19" t="n"/>
      <c r="D121" s="19" t="n"/>
      <c r="E121" s="38" t="n"/>
      <c r="F121" s="39" t="n"/>
      <c r="G121" s="40">
        <f>IF(D121="","",IFERROR(VLOOKUP(D121,'Parámetros'!$A$5:$E$104,2,FALSE),""))</f>
        <v/>
      </c>
      <c r="H121" s="41">
        <f>IF(OR(F121="",G121=""),"",IFERROR(F121+G121/24,""))</f>
        <v/>
      </c>
      <c r="I121" s="42" t="n"/>
      <c r="J121" s="25">
        <f>IF(D121="","",IFERROR(VLOOKUP(D121,'Parámetros'!$A$5:$E$104,3,FALSE),""))</f>
        <v/>
      </c>
      <c r="K121" s="25">
        <f>IF(OR(I121="",J121=""),"",IFERROR(I121*J121,""))</f>
        <v/>
      </c>
      <c r="L121" s="13">
        <f>IF(D121="","",IFERROR(VLOOKUP(D121,'Parámetros'!$A$5:$E$104,4,FALSE),""))</f>
        <v/>
      </c>
      <c r="M121" s="19" t="n"/>
      <c r="N121" s="26" t="n"/>
      <c r="O121" s="13">
        <f>IF(COUNTA(A121:F121,I121,M121:N121)=0,"",IF(OR(A121="",B121="",C121="",D121="",E121="",F121="",I121="",M121="",N121=""),"Revisar datos",IF(COUNTIF('Parámetros'!$A$5:$A$104,D121)=0,"Revisar servicio",IF(N121="Cancelada","Sin aviso",IF(I121&gt;IFERROR(VLOOKUP(D121,'Parámetros'!$A$5:$E$104,5,FALSE),0),"Revisar capacidad",IF(AND(N121="Confirmada",E121&lt;TODAY()),"Comprobar fecha pasada","Sin aviso"))))))</f>
        <v/>
      </c>
    </row>
    <row r="122">
      <c r="A122" s="19" t="n"/>
      <c r="B122" s="19" t="n"/>
      <c r="C122" s="19" t="n"/>
      <c r="D122" s="19" t="n"/>
      <c r="E122" s="38" t="n"/>
      <c r="F122" s="39" t="n"/>
      <c r="G122" s="43">
        <f>IF(D122="","",IFERROR(VLOOKUP(D122,'Parámetros'!$A$5:$E$104,2,FALSE),""))</f>
        <v/>
      </c>
      <c r="H122" s="44">
        <f>IF(OR(F122="",G122=""),"",IFERROR(F122+G122/24,""))</f>
        <v/>
      </c>
      <c r="I122" s="42" t="n"/>
      <c r="J122" s="29">
        <f>IF(D122="","",IFERROR(VLOOKUP(D122,'Parámetros'!$A$5:$E$104,3,FALSE),""))</f>
        <v/>
      </c>
      <c r="K122" s="29">
        <f>IF(OR(I122="",J122=""),"",IFERROR(I122*J122,""))</f>
        <v/>
      </c>
      <c r="L122" s="15">
        <f>IF(D122="","",IFERROR(VLOOKUP(D122,'Parámetros'!$A$5:$E$104,4,FALSE),""))</f>
        <v/>
      </c>
      <c r="M122" s="19" t="n"/>
      <c r="N122" s="26" t="n"/>
      <c r="O122" s="15">
        <f>IF(COUNTA(A122:F122,I122,M122:N122)=0,"",IF(OR(A122="",B122="",C122="",D122="",E122="",F122="",I122="",M122="",N122=""),"Revisar datos",IF(COUNTIF('Parámetros'!$A$5:$A$104,D122)=0,"Revisar servicio",IF(N122="Cancelada","Sin aviso",IF(I122&gt;IFERROR(VLOOKUP(D122,'Parámetros'!$A$5:$E$104,5,FALSE),0),"Revisar capacidad",IF(AND(N122="Confirmada",E122&lt;TODAY()),"Comprobar fecha pasada","Sin aviso"))))))</f>
        <v/>
      </c>
    </row>
    <row r="123">
      <c r="A123" s="19" t="n"/>
      <c r="B123" s="19" t="n"/>
      <c r="C123" s="19" t="n"/>
      <c r="D123" s="19" t="n"/>
      <c r="E123" s="38" t="n"/>
      <c r="F123" s="39" t="n"/>
      <c r="G123" s="40">
        <f>IF(D123="","",IFERROR(VLOOKUP(D123,'Parámetros'!$A$5:$E$104,2,FALSE),""))</f>
        <v/>
      </c>
      <c r="H123" s="41">
        <f>IF(OR(F123="",G123=""),"",IFERROR(F123+G123/24,""))</f>
        <v/>
      </c>
      <c r="I123" s="42" t="n"/>
      <c r="J123" s="25">
        <f>IF(D123="","",IFERROR(VLOOKUP(D123,'Parámetros'!$A$5:$E$104,3,FALSE),""))</f>
        <v/>
      </c>
      <c r="K123" s="25">
        <f>IF(OR(I123="",J123=""),"",IFERROR(I123*J123,""))</f>
        <v/>
      </c>
      <c r="L123" s="13">
        <f>IF(D123="","",IFERROR(VLOOKUP(D123,'Parámetros'!$A$5:$E$104,4,FALSE),""))</f>
        <v/>
      </c>
      <c r="M123" s="19" t="n"/>
      <c r="N123" s="26" t="n"/>
      <c r="O123" s="13">
        <f>IF(COUNTA(A123:F123,I123,M123:N123)=0,"",IF(OR(A123="",B123="",C123="",D123="",E123="",F123="",I123="",M123="",N123=""),"Revisar datos",IF(COUNTIF('Parámetros'!$A$5:$A$104,D123)=0,"Revisar servicio",IF(N123="Cancelada","Sin aviso",IF(I123&gt;IFERROR(VLOOKUP(D123,'Parámetros'!$A$5:$E$104,5,FALSE),0),"Revisar capacidad",IF(AND(N123="Confirmada",E123&lt;TODAY()),"Comprobar fecha pasada","Sin aviso"))))))</f>
        <v/>
      </c>
    </row>
    <row r="124">
      <c r="A124" s="19" t="n"/>
      <c r="B124" s="19" t="n"/>
      <c r="C124" s="19" t="n"/>
      <c r="D124" s="19" t="n"/>
      <c r="E124" s="38" t="n"/>
      <c r="F124" s="39" t="n"/>
      <c r="G124" s="43">
        <f>IF(D124="","",IFERROR(VLOOKUP(D124,'Parámetros'!$A$5:$E$104,2,FALSE),""))</f>
        <v/>
      </c>
      <c r="H124" s="44">
        <f>IF(OR(F124="",G124=""),"",IFERROR(F124+G124/24,""))</f>
        <v/>
      </c>
      <c r="I124" s="42" t="n"/>
      <c r="J124" s="29">
        <f>IF(D124="","",IFERROR(VLOOKUP(D124,'Parámetros'!$A$5:$E$104,3,FALSE),""))</f>
        <v/>
      </c>
      <c r="K124" s="29">
        <f>IF(OR(I124="",J124=""),"",IFERROR(I124*J124,""))</f>
        <v/>
      </c>
      <c r="L124" s="15">
        <f>IF(D124="","",IFERROR(VLOOKUP(D124,'Parámetros'!$A$5:$E$104,4,FALSE),""))</f>
        <v/>
      </c>
      <c r="M124" s="19" t="n"/>
      <c r="N124" s="26" t="n"/>
      <c r="O124" s="15">
        <f>IF(COUNTA(A124:F124,I124,M124:N124)=0,"",IF(OR(A124="",B124="",C124="",D124="",E124="",F124="",I124="",M124="",N124=""),"Revisar datos",IF(COUNTIF('Parámetros'!$A$5:$A$104,D124)=0,"Revisar servicio",IF(N124="Cancelada","Sin aviso",IF(I124&gt;IFERROR(VLOOKUP(D124,'Parámetros'!$A$5:$E$104,5,FALSE),0),"Revisar capacidad",IF(AND(N124="Confirmada",E124&lt;TODAY()),"Comprobar fecha pasada","Sin aviso"))))))</f>
        <v/>
      </c>
    </row>
  </sheetData>
  <mergeCells count="1">
    <mergeCell ref="A1:O1"/>
  </mergeCells>
  <conditionalFormatting sqref="O5:O124">
    <cfRule type="expression" priority="1" dxfId="1">
      <formula>$O5="Sin aviso"</formula>
    </cfRule>
    <cfRule type="expression" priority="2" dxfId="0">
      <formula>AND($O5&lt;&gt;"",$O5&lt;&gt;"Sin aviso")</formula>
    </cfRule>
  </conditionalFormatting>
  <dataValidations count="7">
    <dataValidation sqref="B5:B124" showDropDown="0" showInputMessage="0" showErrorMessage="1" allowBlank="0" errorTitle="Salida no incluida" error="Seleccione una salida de la lista editable de Parámetros." type="list">
      <formula1>INDIRECT("'Parámetros'!$N$4:$N$9")</formula1>
    </dataValidation>
    <dataValidation sqref="D5:D124" showDropDown="0" showInputMessage="0" showErrorMessage="1" allowBlank="0" errorTitle="Servicio no incluido" error="Seleccione un servicio del catálogo editable." type="list">
      <formula1>INDIRECT("'Parámetros'!$A$5:$A$104")</formula1>
    </dataValidation>
    <dataValidation sqref="E5:E124" showDropDown="0" showInputMessage="0" showErrorMessage="1" allowBlank="0" errorTitle="Fecha fuera del intervalo" error="Compruebe los límites de fecha editables en Parámetros." type="date" operator="between">
      <formula1>INDIRECT("'Parámetros'!$H$4")</formula1>
      <formula2>INDIRECT("'Parámetros'!$H$5")</formula2>
    </dataValidation>
    <dataValidation sqref="F5:F124" showDropDown="0" showInputMessage="0" showErrorMessage="1" allowBlank="0" errorTitle="Hora no válida" error="Introduzca una hora válida entre 00:00 y 23:59." type="decimal" operator="between">
      <formula1>0</formula1>
      <formula2>0.9999884259</formula2>
    </dataValidation>
    <dataValidation sqref="I5:I124" showDropDown="0" showInputMessage="0" showErrorMessage="1" allowBlank="0" errorTitle="Cantidad no válida" error="Introduzca una cantidad de personas dentro del límite general." type="whole" operator="between">
      <formula1>1</formula1>
      <formula2>INDIRECT("'Parámetros'!$H$6")</formula2>
    </dataValidation>
    <dataValidation sqref="M5:M124" showDropDown="0" showInputMessage="0" showErrorMessage="1" allowBlank="0" errorTitle="Responsable no incluido" error="Seleccione un responsable de la lista editable." type="list">
      <formula1>INDIRECT("'Parámetros'!$L$4:$L$9")</formula1>
    </dataValidation>
    <dataValidation sqref="N5:N124" showDropDown="0" showInputMessage="0" showErrorMessage="1" allowBlank="0" errorTitle="Estado no incluido" error="Seleccione uno de los estados disponibles." type="list">
      <formula1>INDIRECT("'Parámetros'!$J$4:$J$8")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23" customWidth="1" min="3" max="3"/>
    <col width="30" customWidth="1" min="4" max="4"/>
    <col width="20" customWidth="1" min="5" max="5"/>
    <col width="3" customWidth="1" min="6" max="6"/>
    <col width="27" customWidth="1" min="7" max="7"/>
    <col width="19" customWidth="1" min="8" max="8"/>
    <col width="3" customWidth="1" min="9" max="9"/>
    <col width="17" customWidth="1" min="10" max="10"/>
    <col width="3" customWidth="1" min="11" max="11"/>
    <col width="26" customWidth="1" min="12" max="12"/>
    <col width="3" customWidth="1" min="13" max="13"/>
    <col width="23" customWidth="1" min="14" max="14"/>
  </cols>
  <sheetData>
    <row r="1" ht="28" customHeight="1">
      <c r="A1" s="1" t="inlineStr">
        <is>
          <t>Parámetros editables de la agenda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 ht="30" customHeight="1">
      <c r="A2" s="17" t="inlineStr">
        <is>
          <t>Supuestos ficticios y editables.</t>
        </is>
      </c>
      <c r="B2" s="18" t="n"/>
      <c r="C2" s="18" t="n"/>
      <c r="D2" s="17" t="inlineStr">
        <is>
          <t>Compruebe disponibilidad y condiciones mediante revisión humana.</t>
        </is>
      </c>
      <c r="E2" s="18" t="n"/>
      <c r="F2" s="18" t="n"/>
      <c r="G2" s="17" t="inlineStr">
        <is>
          <t>Los importes no están confirmados.</t>
        </is>
      </c>
      <c r="H2" s="18" t="n"/>
      <c r="I2" s="18" t="n"/>
      <c r="J2" s="18" t="n"/>
      <c r="K2" s="18" t="n"/>
      <c r="L2" s="18" t="n"/>
      <c r="M2" s="18" t="n"/>
      <c r="N2" s="18" t="n"/>
    </row>
    <row r="3" ht="32" customHeight="1">
      <c r="G3" s="3" t="inlineStr">
        <is>
          <t>Parámetro</t>
        </is>
      </c>
      <c r="H3" s="3" t="inlineStr">
        <is>
          <t>Valor editable</t>
        </is>
      </c>
      <c r="J3" s="3" t="inlineStr">
        <is>
          <t>Estados</t>
        </is>
      </c>
      <c r="L3" s="3" t="inlineStr">
        <is>
          <t>Responsables</t>
        </is>
      </c>
      <c r="N3" s="3" t="inlineStr">
        <is>
          <t>Salidas del circuito</t>
        </is>
      </c>
    </row>
    <row r="4" ht="32" customHeight="1">
      <c r="A4" s="3" t="inlineStr">
        <is>
          <t>Servicio opcional</t>
        </is>
      </c>
      <c r="B4" s="3" t="inlineStr">
        <is>
          <t>Duración prevista (horas)</t>
        </is>
      </c>
      <c r="C4" s="3" t="inlineStr">
        <is>
          <t>Importe orientativo por persona (€)</t>
        </is>
      </c>
      <c r="D4" s="3" t="inlineStr">
        <is>
          <t>Proveedor ficticio</t>
        </is>
      </c>
      <c r="E4" s="3" t="inlineStr">
        <is>
          <t>Capacidad máxima (personas)</t>
        </is>
      </c>
      <c r="G4" s="13" t="inlineStr">
        <is>
          <t>Fecha mínima admitida</t>
        </is>
      </c>
      <c r="H4" s="38" t="n">
        <v>45912</v>
      </c>
      <c r="J4" s="19" t="inlineStr">
        <is>
          <t>Borrador</t>
        </is>
      </c>
      <c r="L4" s="19" t="inlineStr">
        <is>
          <t>Coordinación Ficticia A</t>
        </is>
      </c>
      <c r="N4" s="19" t="inlineStr">
        <is>
          <t>SAL-FIC-ALFA-01</t>
        </is>
      </c>
    </row>
    <row r="5">
      <c r="A5" s="19" t="inlineStr">
        <is>
          <t>Paseo guiado ficticio</t>
        </is>
      </c>
      <c r="B5" s="45" t="n">
        <v>2</v>
      </c>
      <c r="C5" s="31" t="n">
        <v>24.5</v>
      </c>
      <c r="D5" s="19" t="inlineStr">
        <is>
          <t>Proveedor Ficticio Brújula</t>
        </is>
      </c>
      <c r="E5" s="42" t="n">
        <v>25</v>
      </c>
      <c r="G5" s="15" t="inlineStr">
        <is>
          <t>Fecha máxima admitida</t>
        </is>
      </c>
      <c r="H5" s="38" t="n">
        <v>47007</v>
      </c>
      <c r="J5" s="19" t="inlineStr">
        <is>
          <t>Pendiente</t>
        </is>
      </c>
      <c r="L5" s="19" t="inlineStr">
        <is>
          <t>Coordinación Ficticia B</t>
        </is>
      </c>
      <c r="N5" s="19" t="inlineStr">
        <is>
          <t>SAL-FIC-BETA-02</t>
        </is>
      </c>
    </row>
    <row r="6">
      <c r="A6" s="19" t="inlineStr">
        <is>
          <t>Taller gastronómico ficticio</t>
        </is>
      </c>
      <c r="B6" s="45" t="n">
        <v>2.5</v>
      </c>
      <c r="C6" s="31" t="n">
        <v>38</v>
      </c>
      <c r="D6" s="19" t="inlineStr">
        <is>
          <t>Proveedor Ficticio Cuchara</t>
        </is>
      </c>
      <c r="E6" s="42" t="n">
        <v>16</v>
      </c>
      <c r="G6" s="13" t="inlineStr">
        <is>
          <t>Cantidad máxima general</t>
        </is>
      </c>
      <c r="H6" s="42" t="n">
        <v>80</v>
      </c>
      <c r="J6" s="19" t="inlineStr">
        <is>
          <t>Confirmada</t>
        </is>
      </c>
      <c r="L6" s="19" t="inlineStr">
        <is>
          <t>Coordinación Ficticia C</t>
        </is>
      </c>
      <c r="N6" s="19" t="inlineStr">
        <is>
          <t>SAL-FIC-GAMMA-03</t>
        </is>
      </c>
    </row>
    <row r="7">
      <c r="A7" s="19" t="inlineStr">
        <is>
          <t>Entrada cultural ficticia</t>
        </is>
      </c>
      <c r="B7" s="45" t="n">
        <v>1.5</v>
      </c>
      <c r="C7" s="31" t="n">
        <v>18</v>
      </c>
      <c r="D7" s="19" t="inlineStr">
        <is>
          <t>Proveedor Ficticio Lienzo</t>
        </is>
      </c>
      <c r="E7" s="42" t="n">
        <v>40</v>
      </c>
      <c r="G7" s="15" t="inlineStr">
        <is>
          <t>Importe máximo por persona</t>
        </is>
      </c>
      <c r="H7" s="31" t="n">
        <v>500</v>
      </c>
      <c r="J7" s="19" t="inlineStr">
        <is>
          <t>Cancelada</t>
        </is>
      </c>
      <c r="L7" s="19" t="inlineStr">
        <is>
          <t>Coordinación Ficticia D</t>
        </is>
      </c>
      <c r="N7" s="19" t="inlineStr">
        <is>
          <t>SAL-FIC-DELTA-04</t>
        </is>
      </c>
    </row>
    <row r="8">
      <c r="A8" s="19" t="inlineStr">
        <is>
          <t>Ruta en bicicleta ficticia</t>
        </is>
      </c>
      <c r="B8" s="45" t="n">
        <v>3</v>
      </c>
      <c r="C8" s="31" t="n">
        <v>42</v>
      </c>
      <c r="D8" s="19" t="inlineStr">
        <is>
          <t>Proveedor Ficticio Pedal</t>
        </is>
      </c>
      <c r="E8" s="42" t="n">
        <v>18</v>
      </c>
      <c r="G8" s="13" t="inlineStr">
        <is>
          <t>Duración máxima</t>
        </is>
      </c>
      <c r="H8" s="45" t="n">
        <v>12</v>
      </c>
      <c r="J8" s="19" t="inlineStr">
        <is>
          <t>Realizada</t>
        </is>
      </c>
      <c r="L8" s="19" t="inlineStr">
        <is>
          <t>Coordinación Ficticia E</t>
        </is>
      </c>
      <c r="N8" s="19" t="inlineStr">
        <is>
          <t>SAL-FIC-ÉPSILON-05</t>
        </is>
      </c>
    </row>
    <row r="9">
      <c r="A9" s="19" t="inlineStr">
        <is>
          <t>Experiencia termal ficticia</t>
        </is>
      </c>
      <c r="B9" s="45" t="n">
        <v>2</v>
      </c>
      <c r="C9" s="31" t="n">
        <v>55</v>
      </c>
      <c r="D9" s="19" t="inlineStr">
        <is>
          <t>Proveedor Ficticio Nube</t>
        </is>
      </c>
      <c r="E9" s="42" t="n">
        <v>12</v>
      </c>
      <c r="G9" s="15" t="inlineStr">
        <is>
          <t>Duración mínima</t>
        </is>
      </c>
      <c r="H9" s="45" t="n">
        <v>0.25</v>
      </c>
      <c r="L9" s="19" t="inlineStr">
        <is>
          <t>Coordinación Ficticia F</t>
        </is>
      </c>
      <c r="N9" s="19" t="inlineStr">
        <is>
          <t>SAL-FIC-ZETA-06</t>
        </is>
      </c>
    </row>
    <row r="10">
      <c r="A10" s="19" t="inlineStr">
        <is>
          <t>Paseo en barco ficticio</t>
        </is>
      </c>
      <c r="B10" s="45" t="n">
        <v>2</v>
      </c>
      <c r="C10" s="31" t="n">
        <v>36.5</v>
      </c>
      <c r="D10" s="19" t="inlineStr">
        <is>
          <t>Proveedor Ficticio Oleaje</t>
        </is>
      </c>
      <c r="E10" s="42" t="n">
        <v>30</v>
      </c>
      <c r="G10" s="13" t="inlineStr">
        <is>
          <t>Importe mínimo por persona</t>
        </is>
      </c>
      <c r="H10" s="31" t="n">
        <v>0</v>
      </c>
    </row>
    <row r="11">
      <c r="A11" s="19" t="inlineStr">
        <is>
          <t>Clase artesanal ficticia</t>
        </is>
      </c>
      <c r="B11" s="45" t="n">
        <v>1.75</v>
      </c>
      <c r="C11" s="31" t="n">
        <v>29</v>
      </c>
      <c r="D11" s="19" t="inlineStr">
        <is>
          <t>Proveedor Ficticio Arcilla</t>
        </is>
      </c>
      <c r="E11" s="42" t="n">
        <v>14</v>
      </c>
    </row>
    <row r="12">
      <c r="A12" s="19" t="inlineStr">
        <is>
          <t>Mirador al atardecer ficticio</t>
        </is>
      </c>
      <c r="B12" s="45" t="n">
        <v>1.25</v>
      </c>
      <c r="C12" s="31" t="n">
        <v>15</v>
      </c>
      <c r="D12" s="19" t="inlineStr">
        <is>
          <t>Proveedor Ficticio Horizonte</t>
        </is>
      </c>
      <c r="E12" s="42" t="n">
        <v>35</v>
      </c>
    </row>
    <row r="13">
      <c r="A13" s="19" t="n"/>
      <c r="B13" s="45" t="n"/>
      <c r="C13" s="31" t="n"/>
      <c r="D13" s="19" t="n"/>
      <c r="E13" s="42" t="n"/>
    </row>
    <row r="14">
      <c r="A14" s="19" t="n"/>
      <c r="B14" s="45" t="n"/>
      <c r="C14" s="31" t="n"/>
      <c r="D14" s="19" t="n"/>
      <c r="E14" s="42" t="n"/>
    </row>
    <row r="15">
      <c r="A15" s="19" t="n"/>
      <c r="B15" s="45" t="n"/>
      <c r="C15" s="31" t="n"/>
      <c r="D15" s="19" t="n"/>
      <c r="E15" s="42" t="n"/>
    </row>
    <row r="16">
      <c r="A16" s="19" t="n"/>
      <c r="B16" s="45" t="n"/>
      <c r="C16" s="31" t="n"/>
      <c r="D16" s="19" t="n"/>
      <c r="E16" s="42" t="n"/>
    </row>
    <row r="17">
      <c r="A17" s="19" t="n"/>
      <c r="B17" s="45" t="n"/>
      <c r="C17" s="31" t="n"/>
      <c r="D17" s="19" t="n"/>
      <c r="E17" s="42" t="n"/>
    </row>
    <row r="18">
      <c r="A18" s="19" t="n"/>
      <c r="B18" s="45" t="n"/>
      <c r="C18" s="31" t="n"/>
      <c r="D18" s="19" t="n"/>
      <c r="E18" s="42" t="n"/>
    </row>
    <row r="19">
      <c r="A19" s="19" t="n"/>
      <c r="B19" s="45" t="n"/>
      <c r="C19" s="31" t="n"/>
      <c r="D19" s="19" t="n"/>
      <c r="E19" s="42" t="n"/>
    </row>
    <row r="20">
      <c r="A20" s="19" t="n"/>
      <c r="B20" s="45" t="n"/>
      <c r="C20" s="31" t="n"/>
      <c r="D20" s="19" t="n"/>
      <c r="E20" s="42" t="n"/>
    </row>
    <row r="21">
      <c r="A21" s="19" t="n"/>
      <c r="B21" s="45" t="n"/>
      <c r="C21" s="31" t="n"/>
      <c r="D21" s="19" t="n"/>
      <c r="E21" s="42" t="n"/>
    </row>
    <row r="22">
      <c r="A22" s="19" t="n"/>
      <c r="B22" s="45" t="n"/>
      <c r="C22" s="31" t="n"/>
      <c r="D22" s="19" t="n"/>
      <c r="E22" s="42" t="n"/>
    </row>
    <row r="23">
      <c r="A23" s="19" t="n"/>
      <c r="B23" s="45" t="n"/>
      <c r="C23" s="31" t="n"/>
      <c r="D23" s="19" t="n"/>
      <c r="E23" s="42" t="n"/>
    </row>
    <row r="24">
      <c r="A24" s="19" t="n"/>
      <c r="B24" s="45" t="n"/>
      <c r="C24" s="31" t="n"/>
      <c r="D24" s="19" t="n"/>
      <c r="E24" s="42" t="n"/>
    </row>
    <row r="25">
      <c r="A25" s="19" t="n"/>
      <c r="B25" s="45" t="n"/>
      <c r="C25" s="31" t="n"/>
      <c r="D25" s="19" t="n"/>
      <c r="E25" s="42" t="n"/>
    </row>
    <row r="26">
      <c r="A26" s="19" t="n"/>
      <c r="B26" s="45" t="n"/>
      <c r="C26" s="31" t="n"/>
      <c r="D26" s="19" t="n"/>
      <c r="E26" s="42" t="n"/>
    </row>
    <row r="27">
      <c r="A27" s="19" t="n"/>
      <c r="B27" s="45" t="n"/>
      <c r="C27" s="31" t="n"/>
      <c r="D27" s="19" t="n"/>
      <c r="E27" s="42" t="n"/>
    </row>
    <row r="28">
      <c r="A28" s="19" t="n"/>
      <c r="B28" s="45" t="n"/>
      <c r="C28" s="31" t="n"/>
      <c r="D28" s="19" t="n"/>
      <c r="E28" s="42" t="n"/>
    </row>
    <row r="29">
      <c r="A29" s="19" t="n"/>
      <c r="B29" s="45" t="n"/>
      <c r="C29" s="31" t="n"/>
      <c r="D29" s="19" t="n"/>
      <c r="E29" s="42" t="n"/>
    </row>
    <row r="30">
      <c r="A30" s="19" t="n"/>
      <c r="B30" s="45" t="n"/>
      <c r="C30" s="31" t="n"/>
      <c r="D30" s="19" t="n"/>
      <c r="E30" s="42" t="n"/>
    </row>
    <row r="31">
      <c r="A31" s="19" t="n"/>
      <c r="B31" s="45" t="n"/>
      <c r="C31" s="31" t="n"/>
      <c r="D31" s="19" t="n"/>
      <c r="E31" s="42" t="n"/>
    </row>
    <row r="32">
      <c r="A32" s="19" t="n"/>
      <c r="B32" s="45" t="n"/>
      <c r="C32" s="31" t="n"/>
      <c r="D32" s="19" t="n"/>
      <c r="E32" s="42" t="n"/>
    </row>
    <row r="33">
      <c r="A33" s="19" t="n"/>
      <c r="B33" s="45" t="n"/>
      <c r="C33" s="31" t="n"/>
      <c r="D33" s="19" t="n"/>
      <c r="E33" s="42" t="n"/>
    </row>
    <row r="34">
      <c r="A34" s="19" t="n"/>
      <c r="B34" s="45" t="n"/>
      <c r="C34" s="31" t="n"/>
      <c r="D34" s="19" t="n"/>
      <c r="E34" s="42" t="n"/>
    </row>
    <row r="35">
      <c r="A35" s="19" t="n"/>
      <c r="B35" s="45" t="n"/>
      <c r="C35" s="31" t="n"/>
      <c r="D35" s="19" t="n"/>
      <c r="E35" s="42" t="n"/>
    </row>
    <row r="36">
      <c r="A36" s="19" t="n"/>
      <c r="B36" s="45" t="n"/>
      <c r="C36" s="31" t="n"/>
      <c r="D36" s="19" t="n"/>
      <c r="E36" s="42" t="n"/>
    </row>
    <row r="37">
      <c r="A37" s="19" t="n"/>
      <c r="B37" s="45" t="n"/>
      <c r="C37" s="31" t="n"/>
      <c r="D37" s="19" t="n"/>
      <c r="E37" s="42" t="n"/>
    </row>
    <row r="38">
      <c r="A38" s="19" t="n"/>
      <c r="B38" s="45" t="n"/>
      <c r="C38" s="31" t="n"/>
      <c r="D38" s="19" t="n"/>
      <c r="E38" s="42" t="n"/>
    </row>
    <row r="39">
      <c r="A39" s="19" t="n"/>
      <c r="B39" s="45" t="n"/>
      <c r="C39" s="31" t="n"/>
      <c r="D39" s="19" t="n"/>
      <c r="E39" s="42" t="n"/>
    </row>
    <row r="40">
      <c r="A40" s="19" t="n"/>
      <c r="B40" s="45" t="n"/>
      <c r="C40" s="31" t="n"/>
      <c r="D40" s="19" t="n"/>
      <c r="E40" s="42" t="n"/>
    </row>
    <row r="41">
      <c r="A41" s="19" t="n"/>
      <c r="B41" s="45" t="n"/>
      <c r="C41" s="31" t="n"/>
      <c r="D41" s="19" t="n"/>
      <c r="E41" s="42" t="n"/>
    </row>
    <row r="42">
      <c r="A42" s="19" t="n"/>
      <c r="B42" s="45" t="n"/>
      <c r="C42" s="31" t="n"/>
      <c r="D42" s="19" t="n"/>
      <c r="E42" s="42" t="n"/>
    </row>
    <row r="43">
      <c r="A43" s="19" t="n"/>
      <c r="B43" s="45" t="n"/>
      <c r="C43" s="31" t="n"/>
      <c r="D43" s="19" t="n"/>
      <c r="E43" s="42" t="n"/>
    </row>
    <row r="44">
      <c r="A44" s="19" t="n"/>
      <c r="B44" s="45" t="n"/>
      <c r="C44" s="31" t="n"/>
      <c r="D44" s="19" t="n"/>
      <c r="E44" s="42" t="n"/>
    </row>
    <row r="45">
      <c r="A45" s="19" t="n"/>
      <c r="B45" s="45" t="n"/>
      <c r="C45" s="31" t="n"/>
      <c r="D45" s="19" t="n"/>
      <c r="E45" s="42" t="n"/>
    </row>
    <row r="46">
      <c r="A46" s="19" t="n"/>
      <c r="B46" s="45" t="n"/>
      <c r="C46" s="31" t="n"/>
      <c r="D46" s="19" t="n"/>
      <c r="E46" s="42" t="n"/>
    </row>
    <row r="47">
      <c r="A47" s="19" t="n"/>
      <c r="B47" s="45" t="n"/>
      <c r="C47" s="31" t="n"/>
      <c r="D47" s="19" t="n"/>
      <c r="E47" s="42" t="n"/>
    </row>
    <row r="48">
      <c r="A48" s="19" t="n"/>
      <c r="B48" s="45" t="n"/>
      <c r="C48" s="31" t="n"/>
      <c r="D48" s="19" t="n"/>
      <c r="E48" s="42" t="n"/>
    </row>
    <row r="49">
      <c r="A49" s="19" t="n"/>
      <c r="B49" s="45" t="n"/>
      <c r="C49" s="31" t="n"/>
      <c r="D49" s="19" t="n"/>
      <c r="E49" s="42" t="n"/>
    </row>
    <row r="50">
      <c r="A50" s="19" t="n"/>
      <c r="B50" s="45" t="n"/>
      <c r="C50" s="31" t="n"/>
      <c r="D50" s="19" t="n"/>
      <c r="E50" s="42" t="n"/>
    </row>
    <row r="51">
      <c r="A51" s="19" t="n"/>
      <c r="B51" s="45" t="n"/>
      <c r="C51" s="31" t="n"/>
      <c r="D51" s="19" t="n"/>
      <c r="E51" s="42" t="n"/>
    </row>
    <row r="52">
      <c r="A52" s="19" t="n"/>
      <c r="B52" s="45" t="n"/>
      <c r="C52" s="31" t="n"/>
      <c r="D52" s="19" t="n"/>
      <c r="E52" s="42" t="n"/>
    </row>
    <row r="53">
      <c r="A53" s="19" t="n"/>
      <c r="B53" s="45" t="n"/>
      <c r="C53" s="31" t="n"/>
      <c r="D53" s="19" t="n"/>
      <c r="E53" s="42" t="n"/>
    </row>
    <row r="54">
      <c r="A54" s="19" t="n"/>
      <c r="B54" s="45" t="n"/>
      <c r="C54" s="31" t="n"/>
      <c r="D54" s="19" t="n"/>
      <c r="E54" s="42" t="n"/>
    </row>
    <row r="55">
      <c r="A55" s="19" t="n"/>
      <c r="B55" s="45" t="n"/>
      <c r="C55" s="31" t="n"/>
      <c r="D55" s="19" t="n"/>
      <c r="E55" s="42" t="n"/>
    </row>
    <row r="56">
      <c r="A56" s="19" t="n"/>
      <c r="B56" s="45" t="n"/>
      <c r="C56" s="31" t="n"/>
      <c r="D56" s="19" t="n"/>
      <c r="E56" s="42" t="n"/>
    </row>
    <row r="57">
      <c r="A57" s="19" t="n"/>
      <c r="B57" s="45" t="n"/>
      <c r="C57" s="31" t="n"/>
      <c r="D57" s="19" t="n"/>
      <c r="E57" s="42" t="n"/>
    </row>
    <row r="58">
      <c r="A58" s="19" t="n"/>
      <c r="B58" s="45" t="n"/>
      <c r="C58" s="31" t="n"/>
      <c r="D58" s="19" t="n"/>
      <c r="E58" s="42" t="n"/>
    </row>
    <row r="59">
      <c r="A59" s="19" t="n"/>
      <c r="B59" s="45" t="n"/>
      <c r="C59" s="31" t="n"/>
      <c r="D59" s="19" t="n"/>
      <c r="E59" s="42" t="n"/>
    </row>
    <row r="60">
      <c r="A60" s="19" t="n"/>
      <c r="B60" s="45" t="n"/>
      <c r="C60" s="31" t="n"/>
      <c r="D60" s="19" t="n"/>
      <c r="E60" s="42" t="n"/>
    </row>
    <row r="61">
      <c r="A61" s="19" t="n"/>
      <c r="B61" s="45" t="n"/>
      <c r="C61" s="31" t="n"/>
      <c r="D61" s="19" t="n"/>
      <c r="E61" s="42" t="n"/>
    </row>
    <row r="62">
      <c r="A62" s="19" t="n"/>
      <c r="B62" s="45" t="n"/>
      <c r="C62" s="31" t="n"/>
      <c r="D62" s="19" t="n"/>
      <c r="E62" s="42" t="n"/>
    </row>
    <row r="63">
      <c r="A63" s="19" t="n"/>
      <c r="B63" s="45" t="n"/>
      <c r="C63" s="31" t="n"/>
      <c r="D63" s="19" t="n"/>
      <c r="E63" s="42" t="n"/>
    </row>
    <row r="64">
      <c r="A64" s="19" t="n"/>
      <c r="B64" s="45" t="n"/>
      <c r="C64" s="31" t="n"/>
      <c r="D64" s="19" t="n"/>
      <c r="E64" s="42" t="n"/>
    </row>
    <row r="65">
      <c r="A65" s="19" t="n"/>
      <c r="B65" s="45" t="n"/>
      <c r="C65" s="31" t="n"/>
      <c r="D65" s="19" t="n"/>
      <c r="E65" s="42" t="n"/>
    </row>
    <row r="66">
      <c r="A66" s="19" t="n"/>
      <c r="B66" s="45" t="n"/>
      <c r="C66" s="31" t="n"/>
      <c r="D66" s="19" t="n"/>
      <c r="E66" s="42" t="n"/>
    </row>
    <row r="67">
      <c r="A67" s="19" t="n"/>
      <c r="B67" s="45" t="n"/>
      <c r="C67" s="31" t="n"/>
      <c r="D67" s="19" t="n"/>
      <c r="E67" s="42" t="n"/>
    </row>
    <row r="68">
      <c r="A68" s="19" t="n"/>
      <c r="B68" s="45" t="n"/>
      <c r="C68" s="31" t="n"/>
      <c r="D68" s="19" t="n"/>
      <c r="E68" s="42" t="n"/>
    </row>
    <row r="69">
      <c r="A69" s="19" t="n"/>
      <c r="B69" s="45" t="n"/>
      <c r="C69" s="31" t="n"/>
      <c r="D69" s="19" t="n"/>
      <c r="E69" s="42" t="n"/>
    </row>
    <row r="70">
      <c r="A70" s="19" t="n"/>
      <c r="B70" s="45" t="n"/>
      <c r="C70" s="31" t="n"/>
      <c r="D70" s="19" t="n"/>
      <c r="E70" s="42" t="n"/>
    </row>
    <row r="71">
      <c r="A71" s="19" t="n"/>
      <c r="B71" s="45" t="n"/>
      <c r="C71" s="31" t="n"/>
      <c r="D71" s="19" t="n"/>
      <c r="E71" s="42" t="n"/>
    </row>
    <row r="72">
      <c r="A72" s="19" t="n"/>
      <c r="B72" s="45" t="n"/>
      <c r="C72" s="31" t="n"/>
      <c r="D72" s="19" t="n"/>
      <c r="E72" s="42" t="n"/>
    </row>
    <row r="73">
      <c r="A73" s="19" t="n"/>
      <c r="B73" s="45" t="n"/>
      <c r="C73" s="31" t="n"/>
      <c r="D73" s="19" t="n"/>
      <c r="E73" s="42" t="n"/>
    </row>
    <row r="74">
      <c r="A74" s="19" t="n"/>
      <c r="B74" s="45" t="n"/>
      <c r="C74" s="31" t="n"/>
      <c r="D74" s="19" t="n"/>
      <c r="E74" s="42" t="n"/>
    </row>
    <row r="75">
      <c r="A75" s="19" t="n"/>
      <c r="B75" s="45" t="n"/>
      <c r="C75" s="31" t="n"/>
      <c r="D75" s="19" t="n"/>
      <c r="E75" s="42" t="n"/>
    </row>
    <row r="76">
      <c r="A76" s="19" t="n"/>
      <c r="B76" s="45" t="n"/>
      <c r="C76" s="31" t="n"/>
      <c r="D76" s="19" t="n"/>
      <c r="E76" s="42" t="n"/>
    </row>
    <row r="77">
      <c r="A77" s="19" t="n"/>
      <c r="B77" s="45" t="n"/>
      <c r="C77" s="31" t="n"/>
      <c r="D77" s="19" t="n"/>
      <c r="E77" s="42" t="n"/>
    </row>
    <row r="78">
      <c r="A78" s="19" t="n"/>
      <c r="B78" s="45" t="n"/>
      <c r="C78" s="31" t="n"/>
      <c r="D78" s="19" t="n"/>
      <c r="E78" s="42" t="n"/>
    </row>
    <row r="79">
      <c r="A79" s="19" t="n"/>
      <c r="B79" s="45" t="n"/>
      <c r="C79" s="31" t="n"/>
      <c r="D79" s="19" t="n"/>
      <c r="E79" s="42" t="n"/>
    </row>
    <row r="80">
      <c r="A80" s="19" t="n"/>
      <c r="B80" s="45" t="n"/>
      <c r="C80" s="31" t="n"/>
      <c r="D80" s="19" t="n"/>
      <c r="E80" s="42" t="n"/>
    </row>
    <row r="81">
      <c r="A81" s="19" t="n"/>
      <c r="B81" s="45" t="n"/>
      <c r="C81" s="31" t="n"/>
      <c r="D81" s="19" t="n"/>
      <c r="E81" s="42" t="n"/>
    </row>
    <row r="82">
      <c r="A82" s="19" t="n"/>
      <c r="B82" s="45" t="n"/>
      <c r="C82" s="31" t="n"/>
      <c r="D82" s="19" t="n"/>
      <c r="E82" s="42" t="n"/>
    </row>
    <row r="83">
      <c r="A83" s="19" t="n"/>
      <c r="B83" s="45" t="n"/>
      <c r="C83" s="31" t="n"/>
      <c r="D83" s="19" t="n"/>
      <c r="E83" s="42" t="n"/>
    </row>
    <row r="84">
      <c r="A84" s="19" t="n"/>
      <c r="B84" s="45" t="n"/>
      <c r="C84" s="31" t="n"/>
      <c r="D84" s="19" t="n"/>
      <c r="E84" s="42" t="n"/>
    </row>
    <row r="85">
      <c r="A85" s="19" t="n"/>
      <c r="B85" s="45" t="n"/>
      <c r="C85" s="31" t="n"/>
      <c r="D85" s="19" t="n"/>
      <c r="E85" s="42" t="n"/>
    </row>
    <row r="86">
      <c r="A86" s="19" t="n"/>
      <c r="B86" s="45" t="n"/>
      <c r="C86" s="31" t="n"/>
      <c r="D86" s="19" t="n"/>
      <c r="E86" s="42" t="n"/>
    </row>
    <row r="87">
      <c r="A87" s="19" t="n"/>
      <c r="B87" s="45" t="n"/>
      <c r="C87" s="31" t="n"/>
      <c r="D87" s="19" t="n"/>
      <c r="E87" s="42" t="n"/>
    </row>
    <row r="88">
      <c r="A88" s="19" t="n"/>
      <c r="B88" s="45" t="n"/>
      <c r="C88" s="31" t="n"/>
      <c r="D88" s="19" t="n"/>
      <c r="E88" s="42" t="n"/>
    </row>
    <row r="89">
      <c r="A89" s="19" t="n"/>
      <c r="B89" s="45" t="n"/>
      <c r="C89" s="31" t="n"/>
      <c r="D89" s="19" t="n"/>
      <c r="E89" s="42" t="n"/>
    </row>
    <row r="90">
      <c r="A90" s="19" t="n"/>
      <c r="B90" s="45" t="n"/>
      <c r="C90" s="31" t="n"/>
      <c r="D90" s="19" t="n"/>
      <c r="E90" s="42" t="n"/>
    </row>
    <row r="91">
      <c r="A91" s="19" t="n"/>
      <c r="B91" s="45" t="n"/>
      <c r="C91" s="31" t="n"/>
      <c r="D91" s="19" t="n"/>
      <c r="E91" s="42" t="n"/>
    </row>
    <row r="92">
      <c r="A92" s="19" t="n"/>
      <c r="B92" s="45" t="n"/>
      <c r="C92" s="31" t="n"/>
      <c r="D92" s="19" t="n"/>
      <c r="E92" s="42" t="n"/>
    </row>
    <row r="93">
      <c r="A93" s="19" t="n"/>
      <c r="B93" s="45" t="n"/>
      <c r="C93" s="31" t="n"/>
      <c r="D93" s="19" t="n"/>
      <c r="E93" s="42" t="n"/>
    </row>
    <row r="94">
      <c r="A94" s="19" t="n"/>
      <c r="B94" s="45" t="n"/>
      <c r="C94" s="31" t="n"/>
      <c r="D94" s="19" t="n"/>
      <c r="E94" s="42" t="n"/>
    </row>
    <row r="95">
      <c r="A95" s="19" t="n"/>
      <c r="B95" s="45" t="n"/>
      <c r="C95" s="31" t="n"/>
      <c r="D95" s="19" t="n"/>
      <c r="E95" s="42" t="n"/>
    </row>
    <row r="96">
      <c r="A96" s="19" t="n"/>
      <c r="B96" s="45" t="n"/>
      <c r="C96" s="31" t="n"/>
      <c r="D96" s="19" t="n"/>
      <c r="E96" s="42" t="n"/>
    </row>
    <row r="97">
      <c r="A97" s="19" t="n"/>
      <c r="B97" s="45" t="n"/>
      <c r="C97" s="31" t="n"/>
      <c r="D97" s="19" t="n"/>
      <c r="E97" s="42" t="n"/>
    </row>
    <row r="98">
      <c r="A98" s="19" t="n"/>
      <c r="B98" s="45" t="n"/>
      <c r="C98" s="31" t="n"/>
      <c r="D98" s="19" t="n"/>
      <c r="E98" s="42" t="n"/>
    </row>
    <row r="99">
      <c r="A99" s="19" t="n"/>
      <c r="B99" s="45" t="n"/>
      <c r="C99" s="31" t="n"/>
      <c r="D99" s="19" t="n"/>
      <c r="E99" s="42" t="n"/>
    </row>
    <row r="100">
      <c r="A100" s="19" t="n"/>
      <c r="B100" s="45" t="n"/>
      <c r="C100" s="31" t="n"/>
      <c r="D100" s="19" t="n"/>
      <c r="E100" s="42" t="n"/>
    </row>
    <row r="101">
      <c r="A101" s="19" t="n"/>
      <c r="B101" s="45" t="n"/>
      <c r="C101" s="31" t="n"/>
      <c r="D101" s="19" t="n"/>
      <c r="E101" s="42" t="n"/>
    </row>
    <row r="102">
      <c r="A102" s="19" t="n"/>
      <c r="B102" s="45" t="n"/>
      <c r="C102" s="31" t="n"/>
      <c r="D102" s="19" t="n"/>
      <c r="E102" s="42" t="n"/>
    </row>
    <row r="103">
      <c r="A103" s="19" t="n"/>
      <c r="B103" s="45" t="n"/>
      <c r="C103" s="31" t="n"/>
      <c r="D103" s="19" t="n"/>
      <c r="E103" s="42" t="n"/>
    </row>
    <row r="104">
      <c r="A104" s="19" t="n"/>
      <c r="B104" s="45" t="n"/>
      <c r="C104" s="31" t="n"/>
      <c r="D104" s="19" t="n"/>
      <c r="E104" s="42" t="n"/>
    </row>
  </sheetData>
  <mergeCells count="1">
    <mergeCell ref="A1:N1"/>
  </mergeCells>
  <conditionalFormatting sqref="H4:H10">
    <cfRule type="expression" priority="1" dxfId="0">
      <formula>OR($H$5&lt;$H$4,$H$6&lt;1,$H$7&lt;$H$10,$H$8&lt;$H$9,$H$9&lt;=0,$H$10&lt;0)</formula>
    </cfRule>
  </conditionalFormatting>
  <dataValidations count="3">
    <dataValidation sqref="B5:B104" showDropDown="0" showInputMessage="0" showErrorMessage="1" allowBlank="0" errorTitle="Duración no válida" error="Introduzca una duración comprendida entre los límites editables." type="decimal" operator="between">
      <formula1>$H$9</formula1>
      <formula2>$H$8</formula2>
    </dataValidation>
    <dataValidation sqref="C5:C104" showDropDown="0" showInputMessage="0" showErrorMessage="1" allowBlank="0" errorTitle="Importe no válido" error="Introduzca un importe comprendido entre los límites editables." type="decimal" operator="between">
      <formula1>$H$10</formula1>
      <formula2>$H$7</formula2>
    </dataValidation>
    <dataValidation sqref="E5:E104" showDropDown="0" showInputMessage="0" showErrorMessage="1" allowBlank="0" errorTitle="Capacidad no válida" error="Introduzca una capacidad entre 1 y el máximo general." type="whole" operator="between">
      <formula1>1</formula1>
      <formula2>$H$6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Equipo operativo ficticio</dc:creator>
  <dc:title xmlns:dc="http://purl.org/dc/elements/1.1/">Agenda de tiempo libre en circuito</dc:title>
  <dc:description xmlns:dc="http://purl.org/dc/elements/1.1/">Libro operativo con datos y supuestos inequívocamente ficticios.</dc:description>
  <dc:subject xmlns:dc="http://purl.org/dc/elements/1.1/">Coordinación de actividades opcionales durante tiempo libre</dc:subject>
  <dcterms:created xmlns:dcterms="http://purl.org/dc/terms/" xmlns:xsi="http://www.w3.org/2001/XMLSchema-instance" xsi:type="dcterms:W3CDTF">2026-09-12T02:17:59Z</dcterms:created>
  <dcterms:modified xmlns:dcterms="http://purl.org/dc/terms/" xmlns:xsi="http://www.w3.org/2001/XMLSchema-instance" xsi:type="dcterms:W3CDTF">2026-09-12T02:18:00+00:00Z</dcterms:modified>
  <cp:keywords>agenda de tiempo libre en circuito excel, itinerarios, actividades opcionales</cp:keywords>
</cp:coreProperties>
</file>